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divisionefile\AOS\ufforg\ufforg_sinda\CONDIVISA\RELAZIONI SINDACALI\REGOLAMENTI\REGOLAMENTI ALTRE AREEE\AGE\circolare protocollata\"/>
    </mc:Choice>
  </mc:AlternateContent>
  <xr:revisionPtr revIDLastSave="0" documentId="8_{3ED7F94B-8204-488A-92AA-B4E7EB962B01}" xr6:coauthVersionLast="36" xr6:coauthVersionMax="36" xr10:uidLastSave="{00000000-0000-0000-0000-000000000000}"/>
  <bookViews>
    <workbookView xWindow="0" yWindow="0" windowWidth="38400" windowHeight="17625" tabRatio="703" firstSheet="1" activeTab="2" xr2:uid="{9DD77DEB-2F38-43B8-A39F-3B24DC30F778}"/>
  </bookViews>
  <sheets>
    <sheet name="elenchi" sheetId="16" state="hidden" r:id="rId1"/>
    <sheet name="Master" sheetId="1" r:id="rId2"/>
    <sheet name="Scheda unica" sheetId="11" r:id="rId3"/>
    <sheet name="controllo" sheetId="10" r:id="rId4"/>
  </sheets>
  <definedNames>
    <definedName name="_xlnm.Print_Area" localSheetId="2">'Scheda unica'!$A$1:$H$56</definedName>
    <definedName name="coeffcosti">elenchi!$E$1:$E$6</definedName>
    <definedName name="coeffritardi">elenchi!$C$1:$C$6</definedName>
    <definedName name="immobili_soggetti_a_vincolo_storico_e_o_artistico">elenchi!$A$2:$A$5</definedName>
    <definedName name="incremento_dei_costi">elenchi!$E$3:$E$6</definedName>
    <definedName name="ritardi">elenchi!$C$4:$C$6</definedName>
    <definedName name="ritardi___51__durata_contratt._o_comunque___1_anno">elenchi!$C$3:$C$6</definedName>
    <definedName name="selezionare_dall_elenco_a_discesa">elenchi!$A$1:$A$5</definedName>
    <definedName name="tipolavoro">elenchi!$A$2:$A$5</definedName>
    <definedName name="tipologia">elenchi!$A$1:$A$4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1" l="1"/>
  <c r="N6" i="11" l="1"/>
  <c r="Q9" i="11" s="1"/>
  <c r="Q11" i="11" l="1"/>
  <c r="Q10" i="11"/>
  <c r="N8" i="10" l="1"/>
  <c r="N5" i="10"/>
  <c r="N3" i="10"/>
  <c r="N9" i="10"/>
  <c r="N4" i="10"/>
  <c r="N6" i="10"/>
  <c r="I5" i="10"/>
  <c r="I9" i="10"/>
  <c r="I8" i="10"/>
  <c r="I6" i="10"/>
  <c r="Q12" i="11"/>
  <c r="H9" i="11" s="1"/>
  <c r="M8" i="10" l="1"/>
  <c r="I7" i="10"/>
  <c r="M5" i="10"/>
  <c r="M3" i="10"/>
  <c r="M4" i="10"/>
  <c r="M6" i="10"/>
  <c r="M9" i="10"/>
  <c r="K5" i="10"/>
  <c r="K9" i="10"/>
  <c r="K8" i="10"/>
  <c r="K6" i="10"/>
  <c r="J5" i="10"/>
  <c r="J9" i="10"/>
  <c r="J8" i="10"/>
  <c r="J6" i="10"/>
  <c r="I4" i="10"/>
  <c r="L8" i="10" l="1"/>
  <c r="L6" i="10"/>
  <c r="L5" i="10"/>
  <c r="L9" i="10"/>
  <c r="L4" i="10"/>
  <c r="J7" i="10"/>
  <c r="J3" i="10"/>
  <c r="B9" i="10"/>
  <c r="N7" i="10"/>
  <c r="B4" i="10"/>
  <c r="I3" i="10"/>
  <c r="M7" i="10"/>
  <c r="B8" i="10"/>
  <c r="K7" i="10"/>
  <c r="K3" i="10"/>
  <c r="K4" i="10"/>
  <c r="L7" i="10" l="1"/>
  <c r="B5" i="10"/>
  <c r="J4" i="10"/>
  <c r="B6" i="10"/>
  <c r="F38" i="11"/>
  <c r="F35" i="11"/>
  <c r="F30" i="11"/>
  <c r="L3" i="10" l="1"/>
  <c r="B7" i="10"/>
  <c r="F20" i="11"/>
  <c r="F24" i="11" s="1"/>
  <c r="F27" i="11"/>
  <c r="H10" i="11" l="1"/>
  <c r="N10" i="10"/>
  <c r="M10" i="10"/>
  <c r="L10" i="10"/>
  <c r="J1" i="11"/>
  <c r="H12" i="11" l="1"/>
  <c r="H13" i="11" s="1"/>
  <c r="H14" i="11" s="1"/>
  <c r="E1" i="10" l="1"/>
  <c r="F4" i="10" s="1"/>
  <c r="H31" i="11"/>
  <c r="H11" i="11"/>
  <c r="H39" i="11"/>
  <c r="J40" i="11" s="1"/>
  <c r="H28" i="11"/>
  <c r="J29" i="11" s="1"/>
  <c r="H6" i="10" s="1"/>
  <c r="H17" i="11"/>
  <c r="H36" i="11"/>
  <c r="J37" i="11" s="1"/>
  <c r="H8" i="10" s="1"/>
  <c r="H25" i="11"/>
  <c r="J26" i="11" s="1"/>
  <c r="H5" i="10" s="1"/>
  <c r="H18" i="11"/>
  <c r="H33" i="11"/>
  <c r="H22" i="11"/>
  <c r="H32" i="11"/>
  <c r="H21" i="11"/>
  <c r="H9" i="10" l="1"/>
  <c r="F8" i="10"/>
  <c r="F6" i="10"/>
  <c r="F7" i="10"/>
  <c r="F5" i="10"/>
  <c r="F9" i="10"/>
  <c r="F3" i="10"/>
  <c r="K10" i="10"/>
  <c r="J23" i="11"/>
  <c r="H4" i="10" s="1"/>
  <c r="J34" i="11"/>
  <c r="H7" i="10" s="1"/>
  <c r="J19" i="11"/>
  <c r="J10" i="10" l="1"/>
  <c r="H3" i="10"/>
  <c r="H10" i="10" s="1"/>
  <c r="H41" i="11"/>
  <c r="B3" i="10" s="1"/>
  <c r="B10" i="10" s="1"/>
  <c r="O6" i="10" l="1"/>
  <c r="Q6" i="10" s="1"/>
  <c r="O5" i="10"/>
  <c r="Q5" i="10" s="1"/>
  <c r="O4" i="10"/>
  <c r="Q4" i="10" s="1"/>
  <c r="O8" i="10"/>
  <c r="Q8" i="10" s="1"/>
  <c r="O3" i="10"/>
  <c r="Q3" i="10" s="1"/>
  <c r="O9" i="10" l="1"/>
  <c r="O7" i="10"/>
  <c r="Q7" i="10" s="1"/>
  <c r="I10" i="10" l="1"/>
  <c r="Q9" i="10"/>
  <c r="O1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Laficara Sergio</author>
  </authors>
  <commentList>
    <comment ref="E12" authorId="0" shapeId="0" xr:uid="{EFBADB22-817B-4D04-9699-0AC48FA5AF96}">
      <text>
        <r>
          <rPr>
            <b/>
            <sz val="9"/>
            <color indexed="18"/>
            <rFont val="Tahoma"/>
            <family val="2"/>
          </rPr>
          <t>SCEGLIERE UNA VOCE DALL'ELENCO A DISCESA</t>
        </r>
      </text>
    </comment>
    <comment ref="E13" authorId="0" shapeId="0" xr:uid="{DCF15683-B64B-4AF7-9423-86DADD64BC26}">
      <text>
        <r>
          <rPr>
            <b/>
            <sz val="9"/>
            <color indexed="62"/>
            <rFont val="Tahoma"/>
            <family val="2"/>
          </rPr>
          <t>SCEGLIERE UNA VOCE DALL'ELENCO A DISCESA</t>
        </r>
      </text>
    </comment>
    <comment ref="E17" authorId="0" shapeId="0" xr:uid="{06F3004C-4F6F-4598-8EF6-55159B4AD035}">
      <text>
        <r>
          <rPr>
            <b/>
            <sz val="9"/>
            <color indexed="62"/>
            <rFont val="Tahoma"/>
            <family val="2"/>
          </rPr>
          <t>SE NON PRESENTE IL SUPPORTO AL RUP MODIFICARE LA %:  
30% RUP</t>
        </r>
      </text>
    </comment>
    <comment ref="E31" authorId="0" shapeId="0" xr:uid="{B3247276-A865-4CCF-9E46-90F413A949F9}">
      <text>
        <r>
          <rPr>
            <b/>
            <sz val="9"/>
            <color indexed="18"/>
            <rFont val="Tahoma"/>
            <family val="2"/>
          </rPr>
          <t>SE LA D.L. NON SI AVVALE DI DIRETTORE OPERATIVO O ISPETTORE DI CANTIERE
MODIFICARE LA %: 
DIRETTORE LAVORI 25%</t>
        </r>
      </text>
    </comment>
    <comment ref="E39" authorId="0" shapeId="0" xr:uid="{37F1417F-D30B-4F95-AD21-13AF945DAB78}">
      <text>
        <r>
          <rPr>
            <b/>
            <sz val="9"/>
            <color indexed="18"/>
            <rFont val="Tahoma"/>
            <family val="2"/>
          </rPr>
          <t>SE ASSENTI, LA % E' ATTRIBUITA AL RUP</t>
        </r>
      </text>
    </comment>
  </commentList>
</comments>
</file>

<file path=xl/sharedStrings.xml><?xml version="1.0" encoding="utf-8"?>
<sst xmlns="http://schemas.openxmlformats.org/spreadsheetml/2006/main" count="177" uniqueCount="105">
  <si>
    <t>Aggiudicazione definitiva</t>
  </si>
  <si>
    <t>SAL 1</t>
  </si>
  <si>
    <t>SAL 2</t>
  </si>
  <si>
    <t>SAL 3</t>
  </si>
  <si>
    <t>Collaudo</t>
  </si>
  <si>
    <t>Pubblicazione bando</t>
  </si>
  <si>
    <t>fase regolamento</t>
  </si>
  <si>
    <t>intera quota</t>
  </si>
  <si>
    <t>RUP</t>
  </si>
  <si>
    <t>Predisposizione e controllo delle procedure di bando di gara e di lettere d'invito</t>
  </si>
  <si>
    <t>Responsabilità Unica del Procedimento</t>
  </si>
  <si>
    <t>Direzione dei lavori</t>
  </si>
  <si>
    <t>scheda 1</t>
  </si>
  <si>
    <t>scheda 2</t>
  </si>
  <si>
    <t xml:space="preserve">  -- LAVORI --</t>
  </si>
  <si>
    <t>Descrizione dell'opera:</t>
  </si>
  <si>
    <t>compilare</t>
  </si>
  <si>
    <t>Dispositivo di riferimento:</t>
  </si>
  <si>
    <t>Importo dell'opera inclusi gli oneri per la sicurezza (IVA esclusa):</t>
  </si>
  <si>
    <t>Ammontare per la costituzione del Fondo:</t>
  </si>
  <si>
    <t>Quota compenso incentivante attribuibile (80% del Fondo):</t>
  </si>
  <si>
    <t>Quota residua per altri usi secondo regolamento (20% del Fondo):</t>
  </si>
  <si>
    <t xml:space="preserve">applicazione coefficienti </t>
  </si>
  <si>
    <t>COEFFICIENTE RITARDI</t>
  </si>
  <si>
    <t>COEFFICIENTE COSTI</t>
  </si>
  <si>
    <t>Compenso incentivante da ripartire a seguito dell'applicazione dei coefficienti:</t>
  </si>
  <si>
    <t>attività</t>
  </si>
  <si>
    <t>ruolo</t>
  </si>
  <si>
    <t>%</t>
  </si>
  <si>
    <t>nome e cognome</t>
  </si>
  <si>
    <t>compenso</t>
  </si>
  <si>
    <r>
      <t xml:space="preserve"> Responsabilità unica del procedimento (</t>
    </r>
    <r>
      <rPr>
        <b/>
        <sz val="12"/>
        <color rgb="FF002060"/>
        <rFont val="Calibri"/>
        <family val="2"/>
        <scheme val="minor"/>
      </rPr>
      <t>30%</t>
    </r>
    <r>
      <rPr>
        <sz val="12"/>
        <color rgb="FF002060"/>
        <rFont val="Calibri"/>
        <family val="2"/>
        <scheme val="minor"/>
      </rPr>
      <t>)</t>
    </r>
  </si>
  <si>
    <t>Supporto al RUP</t>
  </si>
  <si>
    <t>TOT.</t>
  </si>
  <si>
    <t>data e atto attività svolta</t>
  </si>
  <si>
    <r>
      <t>Programmazione della spesa per investimenti (</t>
    </r>
    <r>
      <rPr>
        <b/>
        <sz val="12"/>
        <color rgb="FF002060"/>
        <rFont val="Calibri"/>
        <family val="2"/>
        <scheme val="minor"/>
      </rPr>
      <t>10%</t>
    </r>
    <r>
      <rPr>
        <sz val="12"/>
        <color rgb="FF002060"/>
        <rFont val="Calibri"/>
        <family val="2"/>
        <scheme val="minor"/>
      </rPr>
      <t>)</t>
    </r>
  </si>
  <si>
    <r>
      <t>Verifica preventiva dei progetti (</t>
    </r>
    <r>
      <rPr>
        <b/>
        <sz val="12"/>
        <color rgb="FF002060"/>
        <rFont val="Calibri"/>
        <family val="2"/>
        <scheme val="minor"/>
      </rPr>
      <t>5%</t>
    </r>
    <r>
      <rPr>
        <sz val="12"/>
        <color rgb="FF002060"/>
        <rFont val="Calibri"/>
        <family val="2"/>
        <scheme val="minor"/>
      </rPr>
      <t>)</t>
    </r>
  </si>
  <si>
    <t>RUP o tecnico abilitato</t>
  </si>
  <si>
    <r>
      <t>Predisposizione e controllo procedure di bando di gara e di lettere di invito (</t>
    </r>
    <r>
      <rPr>
        <b/>
        <sz val="12"/>
        <color rgb="FF002060"/>
        <rFont val="Calibri"/>
        <family val="2"/>
        <scheme val="minor"/>
      </rPr>
      <t>15%</t>
    </r>
    <r>
      <rPr>
        <sz val="12"/>
        <color rgb="FF002060"/>
        <rFont val="Calibri"/>
        <family val="2"/>
        <scheme val="minor"/>
      </rPr>
      <t>)</t>
    </r>
  </si>
  <si>
    <r>
      <t>Direzione dei Lavori (</t>
    </r>
    <r>
      <rPr>
        <b/>
        <sz val="12"/>
        <color rgb="FF002060"/>
        <rFont val="Calibri"/>
        <family val="2"/>
        <scheme val="minor"/>
      </rPr>
      <t>25%</t>
    </r>
    <r>
      <rPr>
        <sz val="12"/>
        <color rgb="FF002060"/>
        <rFont val="Calibri"/>
        <family val="2"/>
        <scheme val="minor"/>
      </rPr>
      <t>)</t>
    </r>
  </si>
  <si>
    <t>Direttore Lavori</t>
  </si>
  <si>
    <t>Direttore Operativo</t>
  </si>
  <si>
    <t>Ispettore di cantiere</t>
  </si>
  <si>
    <r>
      <t>Collaudo statico, tecnico amministrativo e certificato di regolare esecuzione (</t>
    </r>
    <r>
      <rPr>
        <b/>
        <sz val="12"/>
        <color rgb="FF002060"/>
        <rFont val="Calibri"/>
        <family val="2"/>
        <scheme val="minor"/>
      </rPr>
      <t>7%</t>
    </r>
    <r>
      <rPr>
        <sz val="12"/>
        <color rgb="FF002060"/>
        <rFont val="Calibri"/>
        <family val="2"/>
        <scheme val="minor"/>
      </rPr>
      <t>)</t>
    </r>
  </si>
  <si>
    <t>Collaudatore</t>
  </si>
  <si>
    <t>Altri che hanno supportato il RUP (da evidenze agli atti nella fase di programmazione, progettazione, affidamento, esecuzione)</t>
  </si>
  <si>
    <t>Personale tecnico-amministrativo</t>
  </si>
  <si>
    <t>Relazione (rispetto dei tempi, costi…):</t>
  </si>
  <si>
    <t>TOT. Compenso incentivante</t>
  </si>
  <si>
    <t>DATA</t>
  </si>
  <si>
    <t>IL R.U.P.</t>
  </si>
  <si>
    <t>Determina a contrarre</t>
  </si>
  <si>
    <t>nessuno o fino al 10% della durata contrattuale</t>
  </si>
  <si>
    <t>nessun incremento o &lt;= 20%</t>
  </si>
  <si>
    <t>scegliere una voce</t>
  </si>
  <si>
    <t>ritardi dal 11% al 20% della durata contrattuale</t>
  </si>
  <si>
    <t>incremento dei costi superiore al 20% e fino al 30%</t>
  </si>
  <si>
    <t>ritardi dal 21% al 30% della durata contrattuale</t>
  </si>
  <si>
    <t>incremento dei costi superiore al 30% e fino al 40%</t>
  </si>
  <si>
    <t>ritardi dal 31% al 50% della durata contrattuale</t>
  </si>
  <si>
    <t>incremento dei costi superiore al 40% e fino al 50%</t>
  </si>
  <si>
    <t>ritardi superiori al 50% della durata contrattuale</t>
  </si>
  <si>
    <t>incremento dei costi superiore al 50%</t>
  </si>
  <si>
    <t>Verifica preventiva progetti</t>
  </si>
  <si>
    <t>fase temporale</t>
  </si>
  <si>
    <t>Altri supporti</t>
  </si>
  <si>
    <t>50% TOT</t>
  </si>
  <si>
    <t>Scheda 1</t>
  </si>
  <si>
    <t>scheda 3</t>
  </si>
  <si>
    <t>scheda 4_1</t>
  </si>
  <si>
    <t>scheda 4_2</t>
  </si>
  <si>
    <t>scheda 4_3</t>
  </si>
  <si>
    <t>verifica</t>
  </si>
  <si>
    <t>rata finale (collaudo)</t>
  </si>
  <si>
    <t>Responsabilità unica del procedimento</t>
  </si>
  <si>
    <t>Programmazione della spesa per investimenti</t>
  </si>
  <si>
    <t>Verifica preventiva dei progetti</t>
  </si>
  <si>
    <t>Predisposizione e controllo procedure di bando di gara e di lettere di invito</t>
  </si>
  <si>
    <t>Direzione dei Lavori</t>
  </si>
  <si>
    <t>Collaudo statico, tecnico amministrativo e certificato di regolare esecuzione</t>
  </si>
  <si>
    <t>Direzione dei lavori, Collaudo</t>
  </si>
  <si>
    <t>Nome - Cognome o Struttura</t>
  </si>
  <si>
    <t>Anno di spettanza</t>
  </si>
  <si>
    <t>tot</t>
  </si>
  <si>
    <t>Importo lavori</t>
  </si>
  <si>
    <t>Aliquota fondo</t>
  </si>
  <si>
    <t>scheda 5</t>
  </si>
  <si>
    <t>Ufficio Amministrativo per l'Edilizia</t>
  </si>
  <si>
    <t>DD di Indizione</t>
  </si>
  <si>
    <t xml:space="preserve"> SAL 2</t>
  </si>
  <si>
    <t xml:space="preserve"> SAL 3</t>
  </si>
  <si>
    <t>Pubblicazione bando_Indicare data invio lettere d'invito (DD di Indizione)</t>
  </si>
  <si>
    <t>Scheda 2</t>
  </si>
  <si>
    <t>100% TOT</t>
  </si>
  <si>
    <t>scheda 3_1</t>
  </si>
  <si>
    <t>scheda 3_2</t>
  </si>
  <si>
    <t>scheda 3_3</t>
  </si>
  <si>
    <t>scheda 4</t>
  </si>
  <si>
    <t>Indicare i SAL</t>
  </si>
  <si>
    <t>Indicare data collaudo</t>
  </si>
  <si>
    <t xml:space="preserve">Indicare DD di Indizione  </t>
  </si>
  <si>
    <t>Indicare DD di Aggiudicazione</t>
  </si>
  <si>
    <t>Scheda Incentivi art. 113 D.Lgs n. 50/2016 e ss.mm. e ii</t>
  </si>
  <si>
    <t>scheda unica</t>
  </si>
  <si>
    <t>Aggiudicazione definitiva (DD Aggiudicazione)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</si>
</sst>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%"/>
    <numFmt numFmtId="166" formatCode="0.0"/>
    <numFmt numFmtId="167" formatCode="#,##0.0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i/>
      <sz val="13"/>
      <color rgb="FF002060"/>
      <name val="Calibri"/>
      <family val="2"/>
      <scheme val="minor"/>
    </font>
    <font>
      <i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9"/>
      <color indexed="18"/>
      <name val="Tahoma"/>
      <family val="2"/>
    </font>
    <font>
      <b/>
      <sz val="9"/>
      <color indexed="62"/>
      <name val="Tahoma"/>
      <family val="2"/>
    </font>
    <font>
      <b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i/>
      <sz val="13"/>
      <color rgb="FF002060"/>
      <name val="Calibri"/>
      <family val="2"/>
      <scheme val="minor"/>
    </font>
    <font>
      <sz val="12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069185460982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2">
    <xf numFmtId="0" fontId="0" fillId="0" borderId="0" xfId="0"/>
    <xf numFmtId="0" fontId="5" fillId="0" borderId="0" xfId="0" applyFont="1"/>
    <xf numFmtId="0" fontId="0" fillId="0" borderId="1" xfId="0" applyBorder="1"/>
    <xf numFmtId="0" fontId="6" fillId="0" borderId="0" xfId="0" applyFont="1" applyAlignment="1">
      <alignment vertical="center" wrapText="1"/>
    </xf>
    <xf numFmtId="0" fontId="8" fillId="0" borderId="0" xfId="0" applyFont="1"/>
    <xf numFmtId="0" fontId="7" fillId="0" borderId="3" xfId="0" applyFont="1" applyBorder="1" applyAlignment="1">
      <alignment horizontal="right" vertical="center"/>
    </xf>
    <xf numFmtId="164" fontId="8" fillId="0" borderId="0" xfId="0" applyNumberFormat="1" applyFont="1"/>
    <xf numFmtId="165" fontId="8" fillId="0" borderId="0" xfId="2" applyNumberFormat="1" applyFont="1"/>
    <xf numFmtId="0" fontId="7" fillId="0" borderId="0" xfId="0" applyFont="1" applyAlignment="1">
      <alignment horizontal="center" vertical="center"/>
    </xf>
    <xf numFmtId="166" fontId="8" fillId="0" borderId="0" xfId="2" applyNumberFormat="1" applyFont="1"/>
    <xf numFmtId="0" fontId="7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horizontal="right" vertical="center"/>
      <protection locked="0"/>
    </xf>
    <xf numFmtId="9" fontId="8" fillId="0" borderId="0" xfId="2" applyFont="1"/>
    <xf numFmtId="164" fontId="8" fillId="0" borderId="0" xfId="3" applyFont="1"/>
    <xf numFmtId="164" fontId="8" fillId="2" borderId="3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>
      <alignment vertical="center"/>
    </xf>
    <xf numFmtId="164" fontId="10" fillId="3" borderId="1" xfId="3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7" fillId="0" borderId="0" xfId="0" applyFont="1"/>
    <xf numFmtId="164" fontId="12" fillId="0" borderId="6" xfId="0" applyNumberFormat="1" applyFont="1" applyBorder="1" applyAlignment="1">
      <alignment vertical="center"/>
    </xf>
    <xf numFmtId="164" fontId="13" fillId="2" borderId="16" xfId="3" applyFont="1" applyFill="1" applyBorder="1" applyAlignment="1" applyProtection="1">
      <alignment vertical="center"/>
    </xf>
    <xf numFmtId="164" fontId="11" fillId="2" borderId="0" xfId="3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164" fontId="8" fillId="2" borderId="0" xfId="0" applyNumberFormat="1" applyFont="1" applyFill="1" applyAlignment="1">
      <alignment horizontal="center" wrapText="1"/>
    </xf>
    <xf numFmtId="164" fontId="12" fillId="2" borderId="16" xfId="3" applyFont="1" applyFill="1" applyBorder="1" applyAlignment="1" applyProtection="1">
      <alignment vertical="center"/>
    </xf>
    <xf numFmtId="0" fontId="11" fillId="2" borderId="19" xfId="0" applyFont="1" applyFill="1" applyBorder="1" applyAlignment="1" applyProtection="1">
      <alignment horizontal="left" vertical="center"/>
      <protection locked="0"/>
    </xf>
    <xf numFmtId="164" fontId="11" fillId="2" borderId="2" xfId="3" applyFont="1" applyFill="1" applyBorder="1" applyAlignment="1" applyProtection="1">
      <alignment horizontal="center" vertical="center" wrapText="1"/>
      <protection hidden="1"/>
    </xf>
    <xf numFmtId="164" fontId="11" fillId="2" borderId="0" xfId="3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>
      <alignment horizontal="left" wrapText="1"/>
    </xf>
    <xf numFmtId="0" fontId="11" fillId="2" borderId="21" xfId="0" applyFont="1" applyFill="1" applyBorder="1" applyAlignment="1" applyProtection="1">
      <alignment horizontal="left" vertical="center"/>
      <protection locked="0"/>
    </xf>
    <xf numFmtId="164" fontId="11" fillId="2" borderId="16" xfId="3" applyFont="1" applyFill="1" applyBorder="1" applyAlignment="1" applyProtection="1">
      <alignment horizontal="center" vertical="center" wrapText="1"/>
      <protection hidden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4" fontId="10" fillId="2" borderId="0" xfId="3" applyFont="1" applyFill="1" applyBorder="1" applyAlignment="1">
      <alignment vertical="center"/>
    </xf>
    <xf numFmtId="10" fontId="14" fillId="2" borderId="24" xfId="0" applyNumberFormat="1" applyFont="1" applyFill="1" applyBorder="1" applyAlignment="1">
      <alignment horizontal="center" vertical="center" wrapText="1"/>
    </xf>
    <xf numFmtId="10" fontId="14" fillId="2" borderId="24" xfId="0" applyNumberFormat="1" applyFont="1" applyFill="1" applyBorder="1" applyAlignment="1">
      <alignment horizontal="center" vertical="center"/>
    </xf>
    <xf numFmtId="4" fontId="14" fillId="2" borderId="24" xfId="0" applyNumberFormat="1" applyFont="1" applyFill="1" applyBorder="1" applyAlignment="1">
      <alignment horizontal="center" vertical="center" wrapText="1"/>
    </xf>
    <xf numFmtId="4" fontId="14" fillId="2" borderId="25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right" vertical="center" wrapText="1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9" fontId="10" fillId="2" borderId="26" xfId="0" applyNumberFormat="1" applyFont="1" applyFill="1" applyBorder="1" applyAlignment="1" applyProtection="1">
      <alignment horizontal="center" vertical="center"/>
      <protection locked="0"/>
    </xf>
    <xf numFmtId="165" fontId="11" fillId="2" borderId="26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0" xfId="3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9" fontId="10" fillId="2" borderId="9" xfId="0" applyNumberFormat="1" applyFont="1" applyFill="1" applyBorder="1" applyAlignment="1" applyProtection="1">
      <alignment horizontal="center" vertical="center"/>
      <protection locked="0"/>
    </xf>
    <xf numFmtId="165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0" xfId="3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9" fontId="11" fillId="2" borderId="0" xfId="0" applyNumberFormat="1" applyFont="1" applyFill="1" applyAlignment="1">
      <alignment horizontal="center" vertical="center" wrapText="1"/>
    </xf>
    <xf numFmtId="165" fontId="11" fillId="2" borderId="0" xfId="0" applyNumberFormat="1" applyFont="1" applyFill="1" applyAlignment="1" applyProtection="1">
      <alignment horizontal="center" vertical="center"/>
      <protection locked="0"/>
    </xf>
    <xf numFmtId="164" fontId="7" fillId="2" borderId="3" xfId="3" applyFont="1" applyFill="1" applyBorder="1" applyAlignment="1" applyProtection="1">
      <alignment horizontal="right" vertical="center"/>
      <protection locked="0"/>
    </xf>
    <xf numFmtId="10" fontId="14" fillId="2" borderId="23" xfId="0" applyNumberFormat="1" applyFont="1" applyFill="1" applyBorder="1" applyAlignment="1">
      <alignment horizontal="center" vertical="center" wrapText="1"/>
    </xf>
    <xf numFmtId="164" fontId="8" fillId="2" borderId="3" xfId="3" applyFont="1" applyFill="1" applyBorder="1" applyAlignment="1" applyProtection="1">
      <alignment horizontal="right" vertical="center"/>
      <protection locked="0"/>
    </xf>
    <xf numFmtId="164" fontId="10" fillId="2" borderId="0" xfId="3" applyFont="1" applyFill="1" applyBorder="1" applyAlignment="1" applyProtection="1">
      <alignment vertical="center" wrapText="1"/>
    </xf>
    <xf numFmtId="9" fontId="10" fillId="2" borderId="31" xfId="0" applyNumberFormat="1" applyFont="1" applyFill="1" applyBorder="1" applyAlignment="1" applyProtection="1">
      <alignment horizontal="center" vertical="center"/>
      <protection locked="0"/>
    </xf>
    <xf numFmtId="165" fontId="1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right" vertical="center"/>
      <protection locked="0"/>
    </xf>
    <xf numFmtId="165" fontId="10" fillId="2" borderId="0" xfId="0" applyNumberFormat="1" applyFont="1" applyFill="1" applyAlignment="1" applyProtection="1">
      <alignment horizontal="center" vertical="center"/>
      <protection locked="0"/>
    </xf>
    <xf numFmtId="0" fontId="11" fillId="0" borderId="5" xfId="0" applyFont="1" applyBorder="1" applyAlignment="1">
      <alignment vertical="center"/>
    </xf>
    <xf numFmtId="9" fontId="11" fillId="2" borderId="32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0" xfId="3" applyFont="1" applyFill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horizontal="right" vertical="center"/>
    </xf>
    <xf numFmtId="10" fontId="11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  <xf numFmtId="165" fontId="11" fillId="0" borderId="0" xfId="0" applyNumberFormat="1" applyFont="1" applyAlignment="1" applyProtection="1">
      <alignment vertical="center" wrapText="1"/>
      <protection locked="0"/>
    </xf>
    <xf numFmtId="10" fontId="11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164" fontId="10" fillId="2" borderId="1" xfId="0" applyNumberFormat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center" vertical="center"/>
      <protection locked="0"/>
    </xf>
    <xf numFmtId="10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0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4" fontId="0" fillId="0" borderId="0" xfId="1" applyFont="1"/>
    <xf numFmtId="167" fontId="0" fillId="0" borderId="0" xfId="0" applyNumberFormat="1"/>
    <xf numFmtId="44" fontId="0" fillId="0" borderId="0" xfId="0" applyNumberFormat="1"/>
    <xf numFmtId="44" fontId="8" fillId="2" borderId="3" xfId="0" applyNumberFormat="1" applyFont="1" applyFill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5" borderId="1" xfId="0" applyFont="1" applyFill="1" applyBorder="1" applyAlignment="1">
      <alignment wrapText="1"/>
    </xf>
    <xf numFmtId="44" fontId="0" fillId="0" borderId="1" xfId="1" applyFont="1" applyBorder="1"/>
    <xf numFmtId="44" fontId="20" fillId="0" borderId="0" xfId="0" applyNumberFormat="1" applyFont="1"/>
    <xf numFmtId="44" fontId="5" fillId="4" borderId="0" xfId="0" applyNumberFormat="1" applyFont="1" applyFill="1"/>
    <xf numFmtId="0" fontId="21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Protection="1"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2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Fill="1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Border="1"/>
    <xf numFmtId="10" fontId="14" fillId="0" borderId="24" xfId="0" applyNumberFormat="1" applyFont="1" applyFill="1" applyBorder="1" applyAlignment="1">
      <alignment horizontal="center" vertical="center"/>
    </xf>
    <xf numFmtId="9" fontId="10" fillId="0" borderId="26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0" applyNumberFormat="1" applyFont="1" applyFill="1" applyAlignment="1" applyProtection="1">
      <alignment horizontal="center" vertical="center"/>
      <protection locked="0"/>
    </xf>
    <xf numFmtId="9" fontId="10" fillId="0" borderId="9" xfId="0" applyNumberFormat="1" applyFont="1" applyFill="1" applyBorder="1" applyAlignment="1" applyProtection="1">
      <alignment horizontal="center" vertical="center"/>
      <protection locked="0"/>
    </xf>
    <xf numFmtId="165" fontId="11" fillId="0" borderId="0" xfId="0" applyNumberFormat="1" applyFont="1" applyFill="1" applyAlignment="1" applyProtection="1">
      <alignment horizontal="center" vertical="center"/>
      <protection locked="0"/>
    </xf>
    <xf numFmtId="9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10" fontId="11" fillId="0" borderId="0" xfId="0" applyNumberFormat="1" applyFont="1" applyFill="1" applyAlignment="1" applyProtection="1">
      <alignment vertical="center" wrapText="1"/>
      <protection locked="0"/>
    </xf>
    <xf numFmtId="44" fontId="5" fillId="0" borderId="1" xfId="1" applyFont="1" applyBorder="1"/>
    <xf numFmtId="0" fontId="24" fillId="0" borderId="34" xfId="0" applyFont="1" applyBorder="1" applyAlignment="1">
      <alignment horizontal="left" vertical="center" wrapText="1"/>
    </xf>
    <xf numFmtId="0" fontId="24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9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left" vertical="center" wrapText="1"/>
    </xf>
    <xf numFmtId="9" fontId="0" fillId="5" borderId="1" xfId="0" applyNumberFormat="1" applyFill="1" applyBorder="1" applyAlignment="1">
      <alignment horizontal="center" vertical="center"/>
    </xf>
    <xf numFmtId="0" fontId="0" fillId="0" borderId="0" xfId="0" applyBorder="1"/>
    <xf numFmtId="44" fontId="0" fillId="5" borderId="1" xfId="0" applyNumberFormat="1" applyFill="1" applyBorder="1"/>
    <xf numFmtId="44" fontId="5" fillId="0" borderId="34" xfId="1" applyFont="1" applyBorder="1"/>
    <xf numFmtId="9" fontId="0" fillId="6" borderId="1" xfId="0" applyNumberForma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7" fontId="0" fillId="0" borderId="0" xfId="1" applyNumberFormat="1" applyFont="1" applyAlignment="1">
      <alignment vertical="center"/>
    </xf>
    <xf numFmtId="44" fontId="0" fillId="0" borderId="0" xfId="1" applyFont="1" applyAlignment="1">
      <alignment vertical="center"/>
    </xf>
    <xf numFmtId="164" fontId="10" fillId="2" borderId="34" xfId="0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9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10" fontId="11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10" fontId="11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right" vertical="center"/>
    </xf>
    <xf numFmtId="164" fontId="10" fillId="2" borderId="0" xfId="0" applyNumberFormat="1" applyFont="1" applyFill="1" applyBorder="1" applyAlignment="1">
      <alignment vertical="center"/>
    </xf>
    <xf numFmtId="0" fontId="25" fillId="4" borderId="1" xfId="0" applyFont="1" applyFill="1" applyBorder="1"/>
    <xf numFmtId="0" fontId="0" fillId="0" borderId="0" xfId="0" applyAlignment="1">
      <alignment horizontal="center"/>
    </xf>
    <xf numFmtId="167" fontId="27" fillId="0" borderId="1" xfId="1" applyNumberFormat="1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7" fillId="5" borderId="1" xfId="0" applyFont="1" applyFill="1" applyBorder="1" applyAlignment="1">
      <alignment horizontal="center"/>
    </xf>
    <xf numFmtId="10" fontId="27" fillId="0" borderId="1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167" fontId="28" fillId="0" borderId="1" xfId="1" applyNumberFormat="1" applyFont="1" applyBorder="1"/>
    <xf numFmtId="167" fontId="27" fillId="0" borderId="0" xfId="1" applyNumberFormat="1" applyFont="1" applyBorder="1"/>
    <xf numFmtId="10" fontId="8" fillId="0" borderId="0" xfId="0" applyNumberFormat="1" applyFont="1"/>
    <xf numFmtId="167" fontId="0" fillId="0" borderId="0" xfId="0" applyNumberFormat="1" applyAlignment="1">
      <alignment vertical="center"/>
    </xf>
    <xf numFmtId="44" fontId="0" fillId="0" borderId="1" xfId="1" applyFont="1" applyFill="1" applyBorder="1"/>
    <xf numFmtId="10" fontId="14" fillId="2" borderId="23" xfId="0" applyNumberFormat="1" applyFont="1" applyFill="1" applyBorder="1" applyAlignment="1">
      <alignment horizontal="center" vertical="center" wrapText="1"/>
    </xf>
    <xf numFmtId="10" fontId="14" fillId="2" borderId="24" xfId="0" applyNumberFormat="1" applyFont="1" applyFill="1" applyBorder="1" applyAlignment="1">
      <alignment horizontal="center" vertical="center" wrapText="1"/>
    </xf>
    <xf numFmtId="9" fontId="11" fillId="7" borderId="9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9" fontId="0" fillId="0" borderId="0" xfId="0" applyNumberFormat="1" applyFill="1" applyBorder="1" applyAlignment="1">
      <alignment horizontal="center" vertical="center"/>
    </xf>
    <xf numFmtId="44" fontId="0" fillId="0" borderId="0" xfId="1" applyFont="1" applyFill="1" applyBorder="1"/>
    <xf numFmtId="0" fontId="30" fillId="0" borderId="9" xfId="0" applyFont="1" applyBorder="1" applyAlignment="1">
      <alignment horizontal="center" vertical="center" wrapText="1"/>
    </xf>
    <xf numFmtId="10" fontId="14" fillId="2" borderId="23" xfId="0" applyNumberFormat="1" applyFont="1" applyFill="1" applyBorder="1" applyAlignment="1">
      <alignment horizontal="center" vertical="center" wrapText="1"/>
    </xf>
    <xf numFmtId="10" fontId="14" fillId="2" borderId="24" xfId="0" applyNumberFormat="1" applyFont="1" applyFill="1" applyBorder="1" applyAlignment="1">
      <alignment horizontal="center" vertical="center" wrapText="1"/>
    </xf>
    <xf numFmtId="10" fontId="14" fillId="2" borderId="23" xfId="0" applyNumberFormat="1" applyFont="1" applyFill="1" applyBorder="1" applyAlignment="1">
      <alignment horizontal="center" vertical="center" wrapText="1"/>
    </xf>
    <xf numFmtId="10" fontId="14" fillId="2" borderId="24" xfId="0" applyNumberFormat="1" applyFont="1" applyFill="1" applyBorder="1" applyAlignment="1">
      <alignment horizontal="center" vertical="center" wrapText="1"/>
    </xf>
    <xf numFmtId="9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10" fontId="14" fillId="2" borderId="5" xfId="0" applyNumberFormat="1" applyFont="1" applyFill="1" applyBorder="1" applyAlignment="1">
      <alignment horizontal="center" vertical="center"/>
    </xf>
    <xf numFmtId="10" fontId="14" fillId="0" borderId="5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30" fillId="0" borderId="9" xfId="0" applyFont="1" applyBorder="1" applyAlignment="1">
      <alignment horizontal="center" wrapText="1"/>
    </xf>
    <xf numFmtId="10" fontId="29" fillId="0" borderId="2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12" fillId="2" borderId="14" xfId="0" applyFont="1" applyFill="1" applyBorder="1" applyAlignment="1">
      <alignment horizontal="right" vertical="center"/>
    </xf>
    <xf numFmtId="0" fontId="12" fillId="2" borderId="15" xfId="0" applyFont="1" applyFill="1" applyBorder="1" applyAlignment="1">
      <alignment horizontal="right" vertical="center"/>
    </xf>
    <xf numFmtId="0" fontId="11" fillId="2" borderId="17" xfId="0" applyFont="1" applyFill="1" applyBorder="1" applyAlignment="1" applyProtection="1">
      <alignment horizontal="right" vertical="center"/>
      <protection locked="0"/>
    </xf>
    <xf numFmtId="0" fontId="11" fillId="2" borderId="18" xfId="0" applyFont="1" applyFill="1" applyBorder="1" applyAlignment="1" applyProtection="1">
      <alignment horizontal="right" vertical="center"/>
      <protection locked="0"/>
    </xf>
    <xf numFmtId="0" fontId="11" fillId="2" borderId="14" xfId="0" applyFont="1" applyFill="1" applyBorder="1" applyAlignment="1" applyProtection="1">
      <alignment horizontal="right" vertical="center"/>
      <protection locked="0"/>
    </xf>
    <xf numFmtId="0" fontId="11" fillId="2" borderId="2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4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right" vertical="center"/>
    </xf>
    <xf numFmtId="10" fontId="14" fillId="2" borderId="22" xfId="0" applyNumberFormat="1" applyFont="1" applyFill="1" applyBorder="1" applyAlignment="1">
      <alignment horizontal="center" vertical="center" wrapText="1"/>
    </xf>
    <xf numFmtId="10" fontId="14" fillId="2" borderId="23" xfId="0" applyNumberFormat="1" applyFont="1" applyFill="1" applyBorder="1" applyAlignment="1">
      <alignment horizontal="center" vertical="center" wrapText="1"/>
    </xf>
    <xf numFmtId="9" fontId="11" fillId="2" borderId="7" xfId="0" applyNumberFormat="1" applyFont="1" applyFill="1" applyBorder="1" applyAlignment="1">
      <alignment horizontal="center" vertical="center" wrapText="1"/>
    </xf>
    <xf numFmtId="9" fontId="11" fillId="2" borderId="0" xfId="0" applyNumberFormat="1" applyFont="1" applyFill="1" applyAlignment="1">
      <alignment horizontal="center" vertical="center" wrapText="1"/>
    </xf>
    <xf numFmtId="9" fontId="11" fillId="2" borderId="8" xfId="0" applyNumberFormat="1" applyFont="1" applyFill="1" applyBorder="1" applyAlignment="1">
      <alignment horizontal="center" vertical="center" wrapText="1"/>
    </xf>
    <xf numFmtId="9" fontId="11" fillId="2" borderId="9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9" fontId="11" fillId="2" borderId="27" xfId="0" applyNumberFormat="1" applyFont="1" applyFill="1" applyBorder="1" applyAlignment="1">
      <alignment horizontal="center" vertical="center" wrapText="1"/>
    </xf>
    <xf numFmtId="9" fontId="11" fillId="2" borderId="29" xfId="0" applyNumberFormat="1" applyFont="1" applyFill="1" applyBorder="1" applyAlignment="1">
      <alignment horizontal="center" vertical="center" wrapText="1"/>
    </xf>
    <xf numFmtId="9" fontId="11" fillId="7" borderId="28" xfId="0" applyNumberFormat="1" applyFont="1" applyFill="1" applyBorder="1" applyAlignment="1">
      <alignment horizontal="center" vertical="center" wrapText="1"/>
    </xf>
    <xf numFmtId="9" fontId="11" fillId="7" borderId="30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Border="1" applyAlignment="1" applyProtection="1">
      <alignment horizontal="center" vertical="center"/>
      <protection locked="0"/>
    </xf>
    <xf numFmtId="9" fontId="11" fillId="2" borderId="33" xfId="0" applyNumberFormat="1" applyFont="1" applyFill="1" applyBorder="1" applyAlignment="1">
      <alignment horizontal="center" vertical="center" wrapText="1"/>
    </xf>
    <xf numFmtId="9" fontId="11" fillId="7" borderId="19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0" fontId="14" fillId="2" borderId="24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/>
    </xf>
    <xf numFmtId="9" fontId="11" fillId="2" borderId="17" xfId="0" applyNumberFormat="1" applyFont="1" applyFill="1" applyBorder="1" applyAlignment="1">
      <alignment horizontal="center" vertical="center" wrapText="1"/>
    </xf>
    <xf numFmtId="9" fontId="11" fillId="2" borderId="36" xfId="0" applyNumberFormat="1" applyFont="1" applyFill="1" applyBorder="1" applyAlignment="1">
      <alignment horizontal="center" vertical="center" wrapText="1"/>
    </xf>
  </cellXfs>
  <cellStyles count="4">
    <cellStyle name="Normale" xfId="0" builtinId="0"/>
    <cellStyle name="Percentuale" xfId="2" builtinId="5"/>
    <cellStyle name="Valuta" xfId="1" builtinId="4"/>
    <cellStyle name="Valuta 2" xfId="3" xr:uid="{59A46862-D0DA-480F-A7E9-A156F6363E83}"/>
  </cellStyles>
  <dxfs count="2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  <border>
        <left/>
        <right/>
        <top/>
        <bottom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1714500</xdr:colOff>
      <xdr:row>40</xdr:row>
      <xdr:rowOff>0</xdr:rowOff>
    </xdr:from>
    <xdr:to>
      <xdr:col>4</xdr:col>
      <xdr:colOff>76200</xdr:colOff>
      <xdr:row>40</xdr:row>
      <xdr:rowOff>190500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E82F008F-0E99-4E09-A9B4-1949C1EADCE7}"/>
            </a:ext>
          </a:extLst>
        </xdr:cNvPr>
        <xdr:cNvSpPr txBox="1">
          <a:spLocks noChangeArrowheads="1"/>
        </xdr:cNvSpPr>
      </xdr:nvSpPr>
      <xdr:spPr bwMode="auto">
        <a:xfrm>
          <a:off x="4953000" y="1110234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140970</xdr:colOff>
      <xdr:row>4</xdr:row>
      <xdr:rowOff>1</xdr:rowOff>
    </xdr:from>
    <xdr:ext cx="3514725" cy="377190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C5B2E3CE-D59A-4B06-953B-79AE4281A8EF}"/>
            </a:ext>
          </a:extLst>
        </xdr:cNvPr>
        <xdr:cNvSpPr txBox="1"/>
      </xdr:nvSpPr>
      <xdr:spPr>
        <a:xfrm>
          <a:off x="10786110" y="1036321"/>
          <a:ext cx="3514725" cy="37719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LEGENDA: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80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sono</a:t>
          </a:r>
          <a:r>
            <a:rPr lang="it-IT" sz="11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it-IT" sz="11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sclusi</a:t>
          </a:r>
          <a:r>
            <a:rPr lang="it-IT" sz="11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u="sng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affidamenti</a:t>
          </a:r>
          <a:r>
            <a:rPr lang="it-IT" sz="1100" u="sng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diretti </a:t>
          </a:r>
          <a:r>
            <a:rPr lang="it-IT" sz="11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 </a:t>
          </a:r>
          <a:r>
            <a:rPr lang="it-IT" sz="1100" u="sng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somme urgenze</a:t>
          </a:r>
          <a:r>
            <a:rPr lang="it-IT" sz="110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:</a:t>
          </a:r>
          <a:endParaRPr lang="it-IT">
            <a:solidFill>
              <a:schemeClr val="accent1">
                <a:lumMod val="50000"/>
              </a:schemeClr>
            </a:solidFill>
            <a:effectLst/>
          </a:endParaRPr>
        </a:p>
        <a:p>
          <a:endParaRPr lang="it-IT" sz="800">
            <a:solidFill>
              <a:schemeClr val="accent5">
                <a:lumMod val="50000"/>
              </a:schemeClr>
            </a:solidFill>
          </a:endParaRPr>
        </a:p>
        <a:p>
          <a:r>
            <a:rPr lang="it-IT" sz="1100">
              <a:solidFill>
                <a:schemeClr val="accent5">
                  <a:lumMod val="50000"/>
                </a:schemeClr>
              </a:solidFill>
            </a:rPr>
            <a:t>* </a:t>
          </a:r>
          <a:r>
            <a:rPr lang="it-IT" sz="1100" b="1" i="1">
              <a:solidFill>
                <a:schemeClr val="accent5">
                  <a:lumMod val="50000"/>
                </a:schemeClr>
              </a:solidFill>
            </a:rPr>
            <a:t>ALIQUOTA FONDO PROGRESSIVA: </a:t>
          </a:r>
          <a:endParaRPr lang="it-IT" sz="800" b="0" i="0" u="none" strike="noStrike">
            <a:solidFill>
              <a:schemeClr val="accent5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 0 a € 1.000.000,00: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2% </a:t>
          </a:r>
        </a:p>
        <a:p>
          <a:pPr marL="0" indent="0"/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 € 1.000.000,01 fino a € 5.000.00,00: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1,9% </a:t>
          </a:r>
        </a:p>
        <a:p>
          <a:pPr marL="0" indent="0"/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oltre € 5.000.000,00: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1,8% </a:t>
          </a:r>
        </a:p>
        <a:p>
          <a:endParaRPr lang="it-IT" sz="1100" b="0" i="0" u="none" strike="noStrike">
            <a:solidFill>
              <a:schemeClr val="accent5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it-IT" sz="1100" b="1" i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COEFFICIENTE</a:t>
          </a:r>
          <a:r>
            <a:rPr lang="it-IT" sz="1100" b="1" i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i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RITARDI - RIDUZIONE:</a:t>
          </a:r>
          <a:endParaRPr lang="it-IT">
            <a:solidFill>
              <a:srgbClr val="002060"/>
            </a:solidFill>
            <a:effectLst/>
          </a:endParaRPr>
        </a:p>
        <a:p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nessuno o fino al 10% della durata contrattuale: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nessuna</a:t>
          </a:r>
          <a:endParaRPr lang="it-IT">
            <a:solidFill>
              <a:srgbClr val="002060"/>
            </a:solidFill>
            <a:effectLst/>
          </a:endParaRPr>
        </a:p>
        <a:p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ritardi dal 11% al 20% della durata contrattuale: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0,9</a:t>
          </a:r>
          <a:endParaRPr lang="it-IT">
            <a:solidFill>
              <a:srgbClr val="002060"/>
            </a:solidFill>
            <a:effectLst/>
          </a:endParaRPr>
        </a:p>
        <a:p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ritardi dal 21% al 30% della durata contrattuale: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0,8</a:t>
          </a:r>
          <a:endParaRPr lang="it-IT">
            <a:solidFill>
              <a:srgbClr val="002060"/>
            </a:solidFill>
            <a:effectLst/>
          </a:endParaRPr>
        </a:p>
        <a:p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ritardi dal 31% al 50% della durata contrattuale: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0,7</a:t>
          </a:r>
          <a:endParaRPr lang="it-IT">
            <a:solidFill>
              <a:srgbClr val="002060"/>
            </a:solidFill>
            <a:effectLst/>
          </a:endParaRPr>
        </a:p>
        <a:p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ritardi superiori al 50% della durata contrattuale: 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it-IT">
            <a:solidFill>
              <a:srgbClr val="002060"/>
            </a:solidFill>
            <a:effectLst/>
          </a:endParaRPr>
        </a:p>
        <a:p>
          <a:pPr eaLnBrk="1" fontAlgn="auto" latinLnBrk="0" hangingPunct="1"/>
          <a:endParaRPr lang="it-IT" sz="110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it-IT" sz="1100" b="1" i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COEFFICIENTE </a:t>
          </a:r>
          <a:r>
            <a:rPr lang="it-IT" sz="1100" b="1" i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COSTI </a:t>
          </a:r>
          <a:r>
            <a:rPr lang="it-IT" sz="1100" b="1" i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- RIDUZIONE</a:t>
          </a:r>
          <a:r>
            <a:rPr lang="it-IT" sz="1100" b="1" i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:</a:t>
          </a:r>
          <a:endParaRPr lang="it-IT">
            <a:solidFill>
              <a:srgbClr val="002060"/>
            </a:solidFill>
            <a:effectLst/>
          </a:endParaRPr>
        </a:p>
        <a:p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nessun incremento o &lt;= 20%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nessuna</a:t>
          </a:r>
        </a:p>
        <a:p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incremento dei costi superiore al 20% e fino al 30%: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0,9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incremento dei costi superiore al 30% e fino al 40%: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0,8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incremento dei costi superiore al 40% e fino al 50%: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0,7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0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incremento dei costi superiore al 50%: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 i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it-IT" sz="110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it-IT">
            <a:solidFill>
              <a:srgbClr val="00206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3D06-3E28-4E0B-AAAE-561B285A3EF1}">
  <dimension ref="A1:E6"/>
  <sheetViews>
    <sheetView workbookViewId="0">
      <selection activeCell="C20" sqref="C20"/>
    </sheetView>
  </sheetViews>
  <sheetFormatPr defaultRowHeight="15" x14ac:dyDescent="0.25"/>
  <cols>
    <col min="1" max="1" width="33.140625" customWidth="1"/>
    <col min="3" max="3" width="42.28515625" customWidth="1"/>
    <col min="5" max="5" width="37.7109375" customWidth="1"/>
  </cols>
  <sheetData>
    <row r="1" spans="1:5" x14ac:dyDescent="0.25">
      <c r="A1" s="107"/>
      <c r="B1" s="108"/>
      <c r="C1" s="107" t="s">
        <v>54</v>
      </c>
      <c r="D1" s="108"/>
      <c r="E1" s="107" t="s">
        <v>54</v>
      </c>
    </row>
    <row r="2" spans="1:5" ht="28.5" x14ac:dyDescent="0.25">
      <c r="A2" s="109"/>
      <c r="B2" s="110"/>
      <c r="C2" s="111" t="s">
        <v>52</v>
      </c>
      <c r="D2" s="110"/>
      <c r="E2" s="111" t="s">
        <v>53</v>
      </c>
    </row>
    <row r="3" spans="1:5" ht="28.5" x14ac:dyDescent="0.25">
      <c r="A3" s="109"/>
      <c r="B3" s="110"/>
      <c r="C3" s="111" t="s">
        <v>55</v>
      </c>
      <c r="D3" s="110"/>
      <c r="E3" s="111" t="s">
        <v>56</v>
      </c>
    </row>
    <row r="4" spans="1:5" ht="28.5" x14ac:dyDescent="0.25">
      <c r="A4" s="109"/>
      <c r="B4" s="110"/>
      <c r="C4" s="111" t="s">
        <v>57</v>
      </c>
      <c r="D4" s="110"/>
      <c r="E4" s="111" t="s">
        <v>58</v>
      </c>
    </row>
    <row r="5" spans="1:5" ht="28.5" x14ac:dyDescent="0.25">
      <c r="A5" s="109"/>
      <c r="B5" s="110"/>
      <c r="C5" s="111" t="s">
        <v>59</v>
      </c>
      <c r="D5" s="110"/>
      <c r="E5" s="111" t="s">
        <v>60</v>
      </c>
    </row>
    <row r="6" spans="1:5" ht="28.5" x14ac:dyDescent="0.25">
      <c r="A6" s="112"/>
      <c r="B6" s="112"/>
      <c r="C6" s="111" t="s">
        <v>61</v>
      </c>
      <c r="D6" s="112"/>
      <c r="E6" s="111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922F-58E1-48AE-A467-5A96A22DE10E}">
  <sheetPr>
    <pageSetUpPr fitToPage="1"/>
  </sheetPr>
  <dimension ref="A1:N31"/>
  <sheetViews>
    <sheetView zoomScale="110" zoomScaleNormal="110" workbookViewId="0">
      <selection activeCell="B9" sqref="B9"/>
    </sheetView>
  </sheetViews>
  <sheetFormatPr defaultRowHeight="15" x14ac:dyDescent="0.25"/>
  <cols>
    <col min="1" max="1" width="10.28515625" bestFit="1" customWidth="1"/>
    <col min="2" max="2" width="22.28515625" bestFit="1" customWidth="1"/>
    <col min="3" max="3" width="27.7109375" bestFit="1" customWidth="1"/>
    <col min="4" max="4" width="16.140625" customWidth="1"/>
    <col min="5" max="5" width="10.5703125" bestFit="1" customWidth="1"/>
    <col min="6" max="7" width="14.42578125" bestFit="1" customWidth="1"/>
    <col min="8" max="8" width="23.85546875" bestFit="1" customWidth="1"/>
    <col min="9" max="9" width="27.7109375" bestFit="1" customWidth="1"/>
    <col min="10" max="10" width="16.5703125" bestFit="1" customWidth="1"/>
    <col min="11" max="12" width="14.42578125" bestFit="1" customWidth="1"/>
  </cols>
  <sheetData>
    <row r="1" spans="1:14" x14ac:dyDescent="0.25">
      <c r="F1" s="118"/>
      <c r="G1" s="118"/>
      <c r="H1" s="118"/>
      <c r="I1" s="118"/>
      <c r="J1" s="118"/>
      <c r="K1" s="118"/>
      <c r="L1" s="118"/>
      <c r="M1" s="118"/>
      <c r="N1" s="118"/>
    </row>
    <row r="2" spans="1:14" x14ac:dyDescent="0.25">
      <c r="B2" s="1" t="s">
        <v>64</v>
      </c>
      <c r="C2" s="1" t="s">
        <v>6</v>
      </c>
      <c r="D2" s="119" t="s">
        <v>28</v>
      </c>
      <c r="F2" s="118"/>
      <c r="G2" s="118"/>
      <c r="H2" s="176"/>
      <c r="I2" s="176"/>
      <c r="J2" s="177"/>
      <c r="K2" s="118"/>
      <c r="L2" s="118"/>
      <c r="M2" s="118"/>
      <c r="N2" s="118"/>
    </row>
    <row r="3" spans="1:14" x14ac:dyDescent="0.25">
      <c r="A3" s="199" t="s">
        <v>67</v>
      </c>
      <c r="B3" s="117" t="s">
        <v>88</v>
      </c>
      <c r="C3" s="132" t="s">
        <v>63</v>
      </c>
      <c r="D3" s="114" t="s">
        <v>7</v>
      </c>
      <c r="F3" s="118"/>
      <c r="G3" s="118"/>
      <c r="H3" s="175"/>
      <c r="I3" s="178"/>
      <c r="J3" s="179"/>
      <c r="K3" s="118"/>
      <c r="L3" s="118"/>
      <c r="M3" s="118"/>
      <c r="N3" s="118"/>
    </row>
    <row r="4" spans="1:14" ht="30" x14ac:dyDescent="0.25">
      <c r="A4" s="201"/>
      <c r="B4" s="198" t="s">
        <v>91</v>
      </c>
      <c r="C4" s="134" t="s">
        <v>10</v>
      </c>
      <c r="D4" s="135">
        <v>0.5</v>
      </c>
      <c r="F4" s="118"/>
      <c r="G4" s="174"/>
      <c r="H4" s="174"/>
      <c r="I4" s="178"/>
      <c r="J4" s="180"/>
      <c r="K4" s="118"/>
      <c r="L4" s="118"/>
      <c r="M4" s="118"/>
      <c r="N4" s="118"/>
    </row>
    <row r="5" spans="1:14" ht="30" x14ac:dyDescent="0.25">
      <c r="A5" s="200"/>
      <c r="B5" s="198"/>
      <c r="C5" s="134" t="s">
        <v>75</v>
      </c>
      <c r="D5" s="135" t="s">
        <v>7</v>
      </c>
      <c r="F5" s="118"/>
      <c r="G5" s="174"/>
      <c r="H5" s="174"/>
      <c r="I5" s="178"/>
      <c r="J5" s="180"/>
      <c r="K5" s="181"/>
      <c r="L5" s="118"/>
      <c r="M5" s="118"/>
      <c r="N5" s="118"/>
    </row>
    <row r="6" spans="1:14" ht="45" x14ac:dyDescent="0.25">
      <c r="A6" s="199" t="s">
        <v>92</v>
      </c>
      <c r="B6" s="199" t="s">
        <v>104</v>
      </c>
      <c r="C6" s="132" t="s">
        <v>9</v>
      </c>
      <c r="D6" s="114" t="s">
        <v>7</v>
      </c>
      <c r="F6" s="118"/>
      <c r="G6" s="174"/>
      <c r="H6" s="174"/>
      <c r="I6" s="174"/>
      <c r="J6" s="180"/>
      <c r="K6" s="118"/>
      <c r="L6" s="118"/>
      <c r="M6" s="118"/>
      <c r="N6" s="118"/>
    </row>
    <row r="7" spans="1:14" x14ac:dyDescent="0.25">
      <c r="A7" s="200"/>
      <c r="B7" s="200"/>
      <c r="C7" s="133" t="s">
        <v>65</v>
      </c>
      <c r="D7" s="115">
        <v>0.5</v>
      </c>
      <c r="F7" s="118"/>
      <c r="G7" s="174"/>
      <c r="H7" s="178"/>
      <c r="I7" s="178"/>
      <c r="J7" s="179"/>
      <c r="K7" s="181"/>
      <c r="L7" s="118"/>
      <c r="M7" s="118"/>
      <c r="N7" s="118"/>
    </row>
    <row r="8" spans="1:14" x14ac:dyDescent="0.25">
      <c r="A8" s="136" t="s">
        <v>94</v>
      </c>
      <c r="B8" s="137" t="s">
        <v>1</v>
      </c>
      <c r="C8" s="136" t="s">
        <v>80</v>
      </c>
      <c r="D8" s="138" t="s">
        <v>1</v>
      </c>
      <c r="F8" s="118"/>
      <c r="G8" s="174"/>
      <c r="H8" s="178"/>
      <c r="I8" s="174"/>
      <c r="J8" s="180"/>
      <c r="K8" s="118"/>
      <c r="L8" s="118"/>
      <c r="M8" s="118"/>
      <c r="N8" s="118"/>
    </row>
    <row r="9" spans="1:14" x14ac:dyDescent="0.25">
      <c r="A9" s="136" t="s">
        <v>95</v>
      </c>
      <c r="B9" s="120" t="s">
        <v>2</v>
      </c>
      <c r="C9" s="102" t="s">
        <v>80</v>
      </c>
      <c r="D9" s="116" t="s">
        <v>89</v>
      </c>
      <c r="F9" s="118"/>
      <c r="G9" s="174"/>
      <c r="H9" s="175"/>
      <c r="I9" s="174"/>
      <c r="J9" s="182"/>
      <c r="K9" s="118"/>
      <c r="L9" s="118"/>
      <c r="M9" s="118"/>
      <c r="N9" s="118"/>
    </row>
    <row r="10" spans="1:14" x14ac:dyDescent="0.25">
      <c r="A10" s="136" t="s">
        <v>96</v>
      </c>
      <c r="B10" s="137" t="s">
        <v>3</v>
      </c>
      <c r="C10" s="136" t="s">
        <v>80</v>
      </c>
      <c r="D10" s="138" t="s">
        <v>90</v>
      </c>
      <c r="F10" s="118"/>
      <c r="G10" s="174"/>
      <c r="H10" s="175"/>
      <c r="I10" s="174"/>
      <c r="J10" s="182"/>
      <c r="K10" s="118"/>
      <c r="L10" s="118"/>
      <c r="M10" s="118"/>
      <c r="N10" s="118"/>
    </row>
    <row r="11" spans="1:14" ht="30" x14ac:dyDescent="0.25">
      <c r="A11" s="196" t="s">
        <v>97</v>
      </c>
      <c r="B11" s="197" t="s">
        <v>4</v>
      </c>
      <c r="C11" s="134" t="s">
        <v>10</v>
      </c>
      <c r="D11" s="138">
        <v>0.5</v>
      </c>
      <c r="F11" s="118"/>
      <c r="G11" s="174"/>
      <c r="H11" s="175"/>
      <c r="I11" s="174"/>
      <c r="J11" s="182"/>
      <c r="K11" s="118"/>
      <c r="L11" s="118"/>
      <c r="M11" s="118"/>
      <c r="N11" s="118"/>
    </row>
    <row r="12" spans="1:14" x14ac:dyDescent="0.25">
      <c r="A12" s="196"/>
      <c r="B12" s="197"/>
      <c r="C12" s="136" t="s">
        <v>11</v>
      </c>
      <c r="D12" s="138" t="s">
        <v>66</v>
      </c>
      <c r="F12" s="118"/>
      <c r="G12" s="174"/>
      <c r="H12" s="175"/>
      <c r="I12" s="174"/>
      <c r="J12" s="182"/>
      <c r="K12" s="118"/>
      <c r="L12" s="118"/>
      <c r="M12" s="118"/>
      <c r="N12" s="118"/>
    </row>
    <row r="13" spans="1:14" x14ac:dyDescent="0.25">
      <c r="A13" s="196"/>
      <c r="B13" s="197"/>
      <c r="C13" s="136" t="s">
        <v>4</v>
      </c>
      <c r="D13" s="135" t="s">
        <v>93</v>
      </c>
      <c r="F13" s="118"/>
      <c r="G13" s="174"/>
      <c r="H13" s="178"/>
      <c r="I13" s="178"/>
      <c r="J13" s="182"/>
      <c r="K13" s="118"/>
      <c r="L13" s="183"/>
      <c r="M13" s="118"/>
      <c r="N13" s="118"/>
    </row>
    <row r="14" spans="1:14" x14ac:dyDescent="0.25">
      <c r="A14" s="196"/>
      <c r="B14" s="197"/>
      <c r="C14" s="136" t="s">
        <v>65</v>
      </c>
      <c r="D14" s="138">
        <v>0.5</v>
      </c>
      <c r="F14" s="118"/>
      <c r="G14" s="174"/>
      <c r="H14" s="178"/>
      <c r="I14" s="174"/>
      <c r="J14" s="182"/>
      <c r="K14" s="183"/>
      <c r="L14" s="183"/>
      <c r="M14" s="118"/>
      <c r="N14" s="118"/>
    </row>
    <row r="15" spans="1:14" x14ac:dyDescent="0.25">
      <c r="F15" s="118"/>
      <c r="G15" s="174"/>
      <c r="H15" s="178"/>
      <c r="I15" s="174"/>
      <c r="J15" s="182"/>
      <c r="K15" s="183"/>
      <c r="L15" s="118"/>
      <c r="M15" s="118"/>
      <c r="N15" s="118"/>
    </row>
    <row r="16" spans="1:14" x14ac:dyDescent="0.25">
      <c r="C16" s="145"/>
      <c r="D16" s="9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2:14" x14ac:dyDescent="0.25">
      <c r="B17" s="144"/>
      <c r="C17" s="146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2:14" x14ac:dyDescent="0.25">
      <c r="B18" s="144"/>
      <c r="C18" s="146"/>
    </row>
    <row r="19" spans="2:14" x14ac:dyDescent="0.25">
      <c r="B19" s="144"/>
      <c r="C19" s="146"/>
    </row>
    <row r="20" spans="2:14" x14ac:dyDescent="0.25">
      <c r="B20" s="144"/>
      <c r="C20" s="169"/>
      <c r="D20" s="99"/>
      <c r="F20" s="97"/>
      <c r="G20" s="97"/>
    </row>
    <row r="21" spans="2:14" x14ac:dyDescent="0.25">
      <c r="B21" s="144"/>
      <c r="F21" s="97"/>
    </row>
    <row r="22" spans="2:14" x14ac:dyDescent="0.25">
      <c r="F22" s="97"/>
    </row>
    <row r="23" spans="2:14" x14ac:dyDescent="0.25">
      <c r="G23" s="97"/>
    </row>
    <row r="27" spans="2:14" x14ac:dyDescent="0.25">
      <c r="F27" s="97"/>
    </row>
    <row r="28" spans="2:14" x14ac:dyDescent="0.25">
      <c r="F28" s="97"/>
      <c r="G28" s="97"/>
      <c r="I28" s="99"/>
    </row>
    <row r="29" spans="2:14" x14ac:dyDescent="0.25">
      <c r="F29" s="97"/>
      <c r="G29" s="97"/>
      <c r="I29" s="99"/>
    </row>
    <row r="30" spans="2:14" x14ac:dyDescent="0.25">
      <c r="F30" s="97"/>
      <c r="G30" s="97"/>
      <c r="I30" s="99"/>
    </row>
    <row r="31" spans="2:14" x14ac:dyDescent="0.25">
      <c r="G31" s="97"/>
      <c r="I31" s="99"/>
    </row>
  </sheetData>
  <mergeCells count="6">
    <mergeCell ref="A11:A14"/>
    <mergeCell ref="B11:B14"/>
    <mergeCell ref="B4:B5"/>
    <mergeCell ref="A6:A7"/>
    <mergeCell ref="B6:B7"/>
    <mergeCell ref="A3:A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ECD9-F321-46A2-A6A3-FB6DCABF56C4}">
  <sheetPr>
    <pageSetUpPr fitToPage="1"/>
  </sheetPr>
  <dimension ref="A1:S61"/>
  <sheetViews>
    <sheetView showGridLines="0" tabSelected="1" workbookViewId="0">
      <selection activeCell="G39" sqref="G39"/>
    </sheetView>
  </sheetViews>
  <sheetFormatPr defaultColWidth="9.140625" defaultRowHeight="15" x14ac:dyDescent="0.25"/>
  <cols>
    <col min="1" max="1" width="1.42578125" style="39" customWidth="1"/>
    <col min="2" max="2" width="27.7109375" style="39" customWidth="1"/>
    <col min="3" max="3" width="20.140625" style="39" customWidth="1"/>
    <col min="4" max="4" width="23" style="39" customWidth="1"/>
    <col min="5" max="5" width="10.42578125" style="39" customWidth="1"/>
    <col min="6" max="6" width="13" style="39" bestFit="1" customWidth="1"/>
    <col min="7" max="7" width="29.42578125" style="39" customWidth="1"/>
    <col min="8" max="8" width="18.28515625" style="39" customWidth="1"/>
    <col min="9" max="9" width="1.28515625" style="39" customWidth="1"/>
    <col min="10" max="10" width="13.42578125" style="92" bestFit="1" customWidth="1"/>
    <col min="11" max="11" width="34" style="4" bestFit="1" customWidth="1"/>
    <col min="12" max="12" width="13.140625" style="4" bestFit="1" customWidth="1"/>
    <col min="13" max="13" width="14.7109375" style="4" customWidth="1"/>
    <col min="14" max="15" width="16" style="4" bestFit="1" customWidth="1"/>
    <col min="16" max="16" width="7.28515625" style="4" bestFit="1" customWidth="1"/>
    <col min="17" max="17" width="15" style="4" bestFit="1" customWidth="1"/>
    <col min="18" max="16384" width="9.140625" style="4"/>
  </cols>
  <sheetData>
    <row r="1" spans="1:19" ht="21" x14ac:dyDescent="0.25">
      <c r="A1" s="3"/>
      <c r="B1" s="205" t="s">
        <v>102</v>
      </c>
      <c r="C1" s="205"/>
      <c r="D1" s="205"/>
      <c r="E1" s="205"/>
      <c r="F1" s="205"/>
      <c r="G1" s="205"/>
      <c r="H1" s="205"/>
      <c r="I1" s="3"/>
      <c r="J1" s="206" t="str">
        <f>"--------------------------------------FUORI AREA DI STAMPA-----------------------------------------"</f>
        <v>--------------------------------------FUORI AREA DI STAMPA-----------------------------------------</v>
      </c>
      <c r="K1" s="207"/>
      <c r="L1" s="207"/>
      <c r="M1" s="207"/>
    </row>
    <row r="2" spans="1:19" ht="26.25" x14ac:dyDescent="0.25">
      <c r="A2" s="3"/>
      <c r="B2" s="208" t="s">
        <v>14</v>
      </c>
      <c r="C2" s="208"/>
      <c r="D2" s="208"/>
      <c r="E2" s="208"/>
      <c r="F2" s="208"/>
      <c r="G2" s="208"/>
      <c r="H2" s="208"/>
      <c r="I2" s="3"/>
      <c r="J2" s="5"/>
      <c r="K2" s="6"/>
      <c r="L2" s="7"/>
      <c r="M2" s="8"/>
      <c r="N2" s="7"/>
      <c r="O2" s="9"/>
    </row>
    <row r="3" spans="1:19" ht="15.6" customHeight="1" x14ac:dyDescent="0.25">
      <c r="A3" s="10"/>
      <c r="B3" s="11" t="s">
        <v>15</v>
      </c>
      <c r="C3" s="11"/>
      <c r="D3" s="209"/>
      <c r="E3" s="210"/>
      <c r="F3" s="210"/>
      <c r="G3" s="211"/>
      <c r="H3" s="12"/>
      <c r="I3" s="13"/>
      <c r="J3" s="100"/>
      <c r="K3" s="6"/>
      <c r="L3" s="15"/>
      <c r="M3" s="6"/>
      <c r="N3" s="7"/>
      <c r="O3" s="9"/>
    </row>
    <row r="4" spans="1:19" ht="15.75" x14ac:dyDescent="0.25">
      <c r="A4" s="10"/>
      <c r="B4" s="11"/>
      <c r="C4" s="11"/>
      <c r="D4" s="212"/>
      <c r="E4" s="213"/>
      <c r="F4" s="213"/>
      <c r="G4" s="214"/>
      <c r="H4" s="12"/>
      <c r="I4" s="13"/>
      <c r="J4" s="14"/>
      <c r="K4" s="6"/>
      <c r="L4" s="9"/>
      <c r="M4" s="16"/>
      <c r="N4" s="7"/>
      <c r="O4" s="9"/>
    </row>
    <row r="5" spans="1:19" ht="20.25" customHeight="1" x14ac:dyDescent="0.25">
      <c r="A5" s="10"/>
      <c r="B5" s="11" t="s">
        <v>17</v>
      </c>
      <c r="C5" s="11"/>
      <c r="D5" s="202"/>
      <c r="E5" s="203"/>
      <c r="F5" s="203"/>
      <c r="G5" s="204"/>
      <c r="H5" s="12"/>
      <c r="I5" s="13"/>
      <c r="J5" s="17"/>
      <c r="M5" s="6"/>
      <c r="N5" s="158" t="s">
        <v>84</v>
      </c>
      <c r="O5"/>
      <c r="P5" s="159"/>
      <c r="Q5"/>
      <c r="R5"/>
      <c r="S5"/>
    </row>
    <row r="6" spans="1:19" ht="20.25" customHeight="1" x14ac:dyDescent="0.25">
      <c r="A6" s="18"/>
      <c r="B6" s="215" t="s">
        <v>18</v>
      </c>
      <c r="C6" s="215"/>
      <c r="D6" s="215"/>
      <c r="E6" s="216"/>
      <c r="F6" s="101"/>
      <c r="G6" s="19"/>
      <c r="H6" s="20"/>
      <c r="I6" s="20"/>
      <c r="J6" s="21"/>
      <c r="L6" s="6"/>
      <c r="M6" s="7"/>
      <c r="N6" s="160">
        <f>G6</f>
        <v>0</v>
      </c>
      <c r="O6" s="161"/>
      <c r="P6" s="162"/>
      <c r="Q6" s="161"/>
      <c r="R6"/>
      <c r="S6"/>
    </row>
    <row r="7" spans="1:19" ht="20.25" customHeight="1" x14ac:dyDescent="0.25">
      <c r="A7" s="18"/>
      <c r="B7" s="215"/>
      <c r="C7" s="215"/>
      <c r="D7" s="215"/>
      <c r="E7" s="216"/>
      <c r="F7" s="20"/>
      <c r="G7" s="20"/>
      <c r="H7" s="20"/>
      <c r="I7" s="20"/>
      <c r="J7" s="21"/>
      <c r="L7" s="6"/>
      <c r="M7" s="7"/>
      <c r="N7" s="167"/>
      <c r="O7" s="161"/>
      <c r="P7" s="162"/>
      <c r="Q7" s="161"/>
      <c r="R7"/>
      <c r="S7"/>
    </row>
    <row r="8" spans="1:19" ht="15.75" x14ac:dyDescent="0.25">
      <c r="A8" s="18"/>
      <c r="B8" s="4"/>
      <c r="C8" s="4"/>
      <c r="D8" s="4"/>
      <c r="E8" s="4"/>
      <c r="F8" s="4"/>
      <c r="G8" s="168"/>
      <c r="H8" s="20"/>
      <c r="I8" s="20"/>
      <c r="J8" s="21"/>
      <c r="K8" s="23"/>
      <c r="L8" s="6"/>
      <c r="M8" s="7"/>
      <c r="N8" s="161"/>
      <c r="O8" s="161"/>
      <c r="P8" s="162"/>
      <c r="Q8" s="163" t="s">
        <v>85</v>
      </c>
      <c r="R8"/>
      <c r="S8"/>
    </row>
    <row r="9" spans="1:19" ht="17.25" x14ac:dyDescent="0.25">
      <c r="A9" s="18"/>
      <c r="B9" s="217" t="s">
        <v>19</v>
      </c>
      <c r="C9" s="218"/>
      <c r="D9" s="218"/>
      <c r="E9" s="218"/>
      <c r="F9" s="218"/>
      <c r="G9" s="218"/>
      <c r="H9" s="24">
        <f>Q12</f>
        <v>0</v>
      </c>
      <c r="I9" s="20"/>
      <c r="J9" s="21"/>
      <c r="K9" s="23"/>
      <c r="L9" s="6"/>
      <c r="M9" s="7"/>
      <c r="N9" s="160">
        <v>0</v>
      </c>
      <c r="O9" s="160">
        <v>1000000</v>
      </c>
      <c r="P9" s="164">
        <v>0.02</v>
      </c>
      <c r="Q9" s="160">
        <f>IF(N6&gt;O9,O9*P9,N6*P9)</f>
        <v>0</v>
      </c>
      <c r="R9"/>
      <c r="S9"/>
    </row>
    <row r="10" spans="1:19" ht="17.25" x14ac:dyDescent="0.25">
      <c r="A10" s="219"/>
      <c r="B10" s="220" t="s">
        <v>20</v>
      </c>
      <c r="C10" s="221"/>
      <c r="D10" s="221"/>
      <c r="E10" s="221"/>
      <c r="F10" s="221"/>
      <c r="G10" s="221"/>
      <c r="H10" s="25" t="str">
        <f>IF(G6=0,"",(H9*0.8))</f>
        <v/>
      </c>
      <c r="I10" s="26"/>
      <c r="J10" s="21"/>
      <c r="K10" s="27"/>
      <c r="L10" s="28"/>
      <c r="M10" s="15"/>
      <c r="N10" s="160">
        <v>1000000</v>
      </c>
      <c r="O10" s="160">
        <v>5000000</v>
      </c>
      <c r="P10" s="164">
        <v>1.9E-2</v>
      </c>
      <c r="Q10" s="160">
        <f>IF(N6&gt;O10,(O10-N10)*P10,IF(N6&lt;N10,0,(N6-N10)*P10))</f>
        <v>0</v>
      </c>
      <c r="R10"/>
      <c r="S10"/>
    </row>
    <row r="11" spans="1:19" ht="17.25" x14ac:dyDescent="0.25">
      <c r="A11" s="219"/>
      <c r="B11" s="220" t="s">
        <v>21</v>
      </c>
      <c r="C11" s="221"/>
      <c r="D11" s="221"/>
      <c r="E11" s="221"/>
      <c r="F11" s="221"/>
      <c r="G11" s="221"/>
      <c r="H11" s="29" t="str">
        <f>IF(G6=0,"",(H9-H10))</f>
        <v/>
      </c>
      <c r="I11" s="26"/>
      <c r="J11" s="21"/>
      <c r="K11" s="27"/>
      <c r="L11" s="28"/>
      <c r="M11" s="15"/>
      <c r="N11" s="160">
        <v>5000000</v>
      </c>
      <c r="O11" s="160"/>
      <c r="P11" s="164">
        <v>1.7999999999999999E-2</v>
      </c>
      <c r="Q11" s="160">
        <f>IF(N6&gt;N11,(N6-N11)*P11,0)</f>
        <v>0</v>
      </c>
      <c r="R11"/>
      <c r="S11"/>
    </row>
    <row r="12" spans="1:19" ht="26.25" customHeight="1" x14ac:dyDescent="0.25">
      <c r="A12" s="219"/>
      <c r="B12" s="222" t="s">
        <v>22</v>
      </c>
      <c r="C12" s="223"/>
      <c r="D12" s="30" t="s">
        <v>23</v>
      </c>
      <c r="E12" s="226" t="s">
        <v>52</v>
      </c>
      <c r="F12" s="226"/>
      <c r="G12" s="226"/>
      <c r="H12" s="31" t="str">
        <f>IF(E12="nessuno o fino al 10% della durata contrattuale",H10,IF(E12="ritardi dal 11% al 20% della durata contrattuale",H10*0.9,IF(E12="ritardi dal 21% al 30% della durata contrattuale",H10*0.8,IF(E12="ritardi dal 31% al 50% della durata contrattuale",H10*0.7,IF(E12="ritardi superiori al 50% della durata contrattuale","nessun incentivo","")))))</f>
        <v/>
      </c>
      <c r="I12" s="32"/>
      <c r="J12" s="21"/>
      <c r="L12" s="33"/>
      <c r="M12" s="16"/>
      <c r="N12"/>
      <c r="O12"/>
      <c r="P12" s="165" t="s">
        <v>83</v>
      </c>
      <c r="Q12" s="166">
        <f>SUM(Q9:Q11)</f>
        <v>0</v>
      </c>
      <c r="R12"/>
      <c r="S12"/>
    </row>
    <row r="13" spans="1:19" ht="26.25" customHeight="1" x14ac:dyDescent="0.25">
      <c r="A13" s="219"/>
      <c r="B13" s="224"/>
      <c r="C13" s="225"/>
      <c r="D13" s="34" t="s">
        <v>24</v>
      </c>
      <c r="E13" s="227" t="s">
        <v>53</v>
      </c>
      <c r="F13" s="227"/>
      <c r="G13" s="227"/>
      <c r="H13" s="35" t="str">
        <f>IF(E13="nessun incremento o &lt;= 20%",H12,IF(E13="incremento dei costi superiore al 20% e fino al 30%",H12*0.9,IF(E13="incremento dei costi superiore al 30% e fino al 40%",H12*0.8,IF(E13="incremento dei costi superiore al 40% e fino al 50%",H12*0.7,IF(E13="incremento dei costi superiore al 50%","nessun incentivo","")))))</f>
        <v/>
      </c>
      <c r="I13" s="32"/>
      <c r="J13" s="21"/>
      <c r="M13" s="6"/>
      <c r="N13"/>
      <c r="O13"/>
      <c r="P13"/>
      <c r="Q13"/>
      <c r="R13"/>
      <c r="S13"/>
    </row>
    <row r="14" spans="1:19" ht="17.25" x14ac:dyDescent="0.25">
      <c r="A14" s="219"/>
      <c r="B14" s="228" t="s">
        <v>25</v>
      </c>
      <c r="C14" s="229"/>
      <c r="D14" s="229"/>
      <c r="E14" s="229"/>
      <c r="F14" s="229"/>
      <c r="G14" s="229"/>
      <c r="H14" s="36" t="str">
        <f>IF(H13="nessun incentivo","",H13)</f>
        <v/>
      </c>
      <c r="I14" s="37"/>
      <c r="J14" s="38"/>
    </row>
    <row r="15" spans="1:19" ht="15" customHeight="1" x14ac:dyDescent="0.25">
      <c r="B15" s="22"/>
      <c r="C15" s="22"/>
      <c r="D15" s="22"/>
      <c r="E15" s="22"/>
      <c r="F15" s="22"/>
      <c r="G15" s="22"/>
      <c r="H15" s="40"/>
      <c r="I15" s="40"/>
      <c r="J15" s="38"/>
    </row>
    <row r="16" spans="1:19" ht="18.75" x14ac:dyDescent="0.25">
      <c r="A16" s="219"/>
      <c r="B16" s="230" t="s">
        <v>26</v>
      </c>
      <c r="C16" s="231"/>
      <c r="D16" s="41" t="s">
        <v>27</v>
      </c>
      <c r="E16" s="42" t="s">
        <v>28</v>
      </c>
      <c r="F16" s="122" t="s">
        <v>103</v>
      </c>
      <c r="G16" s="43" t="s">
        <v>29</v>
      </c>
      <c r="H16" s="44" t="s">
        <v>30</v>
      </c>
      <c r="I16" s="45"/>
      <c r="J16" s="46"/>
    </row>
    <row r="17" spans="1:10" ht="15.75" customHeight="1" x14ac:dyDescent="0.25">
      <c r="A17" s="219"/>
      <c r="B17" s="232" t="s">
        <v>31</v>
      </c>
      <c r="C17" s="233"/>
      <c r="D17" s="47" t="s">
        <v>8</v>
      </c>
      <c r="E17" s="48">
        <v>0.25</v>
      </c>
      <c r="F17" s="123">
        <v>1</v>
      </c>
      <c r="G17" s="49"/>
      <c r="H17" s="55" t="e">
        <f>E17*F17*H$14</f>
        <v>#VALUE!</v>
      </c>
      <c r="I17" s="50"/>
      <c r="J17" s="51"/>
    </row>
    <row r="18" spans="1:10" ht="15.75" x14ac:dyDescent="0.25">
      <c r="A18" s="219"/>
      <c r="B18" s="234"/>
      <c r="C18" s="235"/>
      <c r="D18" s="52" t="s">
        <v>32</v>
      </c>
      <c r="E18" s="53">
        <v>0.05</v>
      </c>
      <c r="F18" s="125">
        <v>1</v>
      </c>
      <c r="G18" s="54"/>
      <c r="H18" s="55" t="e">
        <f>E18*F18*H$14</f>
        <v>#VALUE!</v>
      </c>
      <c r="I18" s="50"/>
      <c r="J18" s="51" t="s">
        <v>33</v>
      </c>
    </row>
    <row r="19" spans="1:10" ht="15.75" x14ac:dyDescent="0.25">
      <c r="A19" s="56"/>
      <c r="B19" s="57"/>
      <c r="C19" s="57"/>
      <c r="D19" s="13"/>
      <c r="E19" s="58"/>
      <c r="F19" s="126"/>
      <c r="G19" s="58"/>
      <c r="H19" s="20"/>
      <c r="I19" s="20"/>
      <c r="J19" s="59" t="e">
        <f>SUM(H17:H18)</f>
        <v>#VALUE!</v>
      </c>
    </row>
    <row r="20" spans="1:10" ht="34.5" x14ac:dyDescent="0.25">
      <c r="A20" s="236"/>
      <c r="B20" s="187" t="s">
        <v>26</v>
      </c>
      <c r="C20" s="188" t="s">
        <v>34</v>
      </c>
      <c r="D20" s="188" t="s">
        <v>27</v>
      </c>
      <c r="E20" s="42" t="s">
        <v>28</v>
      </c>
      <c r="F20" s="122" t="str">
        <f>F16</f>
        <v>scheda unica</v>
      </c>
      <c r="G20" s="43" t="s">
        <v>29</v>
      </c>
      <c r="H20" s="44" t="s">
        <v>30</v>
      </c>
      <c r="I20" s="45"/>
      <c r="J20" s="61"/>
    </row>
    <row r="21" spans="1:10" ht="15" customHeight="1" x14ac:dyDescent="0.25">
      <c r="A21" s="236"/>
      <c r="B21" s="237" t="s">
        <v>35</v>
      </c>
      <c r="C21" s="239" t="s">
        <v>100</v>
      </c>
      <c r="D21" s="47" t="s">
        <v>8</v>
      </c>
      <c r="E21" s="48">
        <v>0.06</v>
      </c>
      <c r="F21" s="125">
        <v>1</v>
      </c>
      <c r="G21" s="49"/>
      <c r="H21" s="55" t="e">
        <f>E21*F21*H$14</f>
        <v>#VALUE!</v>
      </c>
      <c r="I21" s="62"/>
      <c r="J21" s="61"/>
    </row>
    <row r="22" spans="1:10" ht="31.5" x14ac:dyDescent="0.25">
      <c r="A22" s="236"/>
      <c r="B22" s="238"/>
      <c r="C22" s="240"/>
      <c r="D22" s="194" t="s">
        <v>87</v>
      </c>
      <c r="E22" s="63">
        <v>0.04</v>
      </c>
      <c r="F22" s="125">
        <v>1</v>
      </c>
      <c r="G22" s="64"/>
      <c r="H22" s="55" t="e">
        <f>E22*F22*H$14</f>
        <v>#VALUE!</v>
      </c>
      <c r="I22" s="62"/>
      <c r="J22" s="51" t="s">
        <v>33</v>
      </c>
    </row>
    <row r="23" spans="1:10" ht="15.75" x14ac:dyDescent="0.25">
      <c r="B23" s="193"/>
      <c r="C23" s="65"/>
      <c r="D23" s="66"/>
      <c r="E23" s="67"/>
      <c r="F23" s="124"/>
      <c r="G23" s="152"/>
      <c r="H23" s="152"/>
      <c r="I23" s="20"/>
      <c r="J23" s="59" t="e">
        <f>SUM(H21:H22)</f>
        <v>#VALUE!</v>
      </c>
    </row>
    <row r="24" spans="1:10" ht="34.5" x14ac:dyDescent="0.25">
      <c r="A24" s="236"/>
      <c r="B24" s="60" t="s">
        <v>26</v>
      </c>
      <c r="C24" s="41" t="s">
        <v>34</v>
      </c>
      <c r="D24" s="41" t="s">
        <v>27</v>
      </c>
      <c r="E24" s="42" t="s">
        <v>28</v>
      </c>
      <c r="F24" s="195" t="str">
        <f>F20</f>
        <v>scheda unica</v>
      </c>
      <c r="G24" s="43" t="s">
        <v>29</v>
      </c>
      <c r="H24" s="44" t="s">
        <v>30</v>
      </c>
      <c r="I24" s="45"/>
      <c r="J24" s="61"/>
    </row>
    <row r="25" spans="1:10" ht="31.5" x14ac:dyDescent="0.25">
      <c r="A25" s="236"/>
      <c r="B25" s="69" t="s">
        <v>36</v>
      </c>
      <c r="C25" s="173" t="s">
        <v>100</v>
      </c>
      <c r="D25" s="52" t="s">
        <v>37</v>
      </c>
      <c r="E25" s="53">
        <v>0.05</v>
      </c>
      <c r="F25" s="125">
        <v>1</v>
      </c>
      <c r="G25" s="49"/>
      <c r="H25" s="55" t="e">
        <f>E25*F25*H$14</f>
        <v>#VALUE!</v>
      </c>
      <c r="I25" s="62"/>
      <c r="J25" s="51" t="s">
        <v>33</v>
      </c>
    </row>
    <row r="26" spans="1:10" ht="15.75" x14ac:dyDescent="0.25">
      <c r="B26" s="65"/>
      <c r="C26" s="65"/>
      <c r="D26" s="66"/>
      <c r="E26" s="67"/>
      <c r="F26" s="124"/>
      <c r="G26" s="68"/>
      <c r="H26" s="68"/>
      <c r="I26" s="20"/>
      <c r="J26" s="59" t="e">
        <f>SUM(H25:H25)</f>
        <v>#VALUE!</v>
      </c>
    </row>
    <row r="27" spans="1:10" ht="34.5" x14ac:dyDescent="0.25">
      <c r="A27" s="236"/>
      <c r="B27" s="171" t="s">
        <v>26</v>
      </c>
      <c r="C27" s="172" t="s">
        <v>34</v>
      </c>
      <c r="D27" s="172" t="s">
        <v>27</v>
      </c>
      <c r="E27" s="42" t="s">
        <v>28</v>
      </c>
      <c r="F27" s="122" t="str">
        <f>F16</f>
        <v>scheda unica</v>
      </c>
      <c r="G27" s="43" t="s">
        <v>29</v>
      </c>
      <c r="H27" s="44" t="s">
        <v>30</v>
      </c>
      <c r="I27" s="45"/>
      <c r="J27" s="61"/>
    </row>
    <row r="28" spans="1:10" ht="47.25" x14ac:dyDescent="0.25">
      <c r="A28" s="236"/>
      <c r="B28" s="69" t="s">
        <v>38</v>
      </c>
      <c r="C28" s="173" t="s">
        <v>101</v>
      </c>
      <c r="D28" s="184" t="s">
        <v>87</v>
      </c>
      <c r="E28" s="53">
        <v>0.15</v>
      </c>
      <c r="F28" s="125">
        <v>1</v>
      </c>
      <c r="G28" s="54"/>
      <c r="H28" s="55" t="e">
        <f>E28*F28*H$14</f>
        <v>#VALUE!</v>
      </c>
      <c r="I28" s="62"/>
      <c r="J28" s="51" t="s">
        <v>33</v>
      </c>
    </row>
    <row r="29" spans="1:10" ht="15.75" x14ac:dyDescent="0.25">
      <c r="B29" s="65"/>
      <c r="C29" s="65"/>
      <c r="D29" s="66"/>
      <c r="E29" s="67"/>
      <c r="F29" s="124"/>
      <c r="G29" s="152"/>
      <c r="H29" s="152"/>
      <c r="I29" s="20"/>
      <c r="J29" s="59" t="e">
        <f>SUM(H28:H28)</f>
        <v>#VALUE!</v>
      </c>
    </row>
    <row r="30" spans="1:10" ht="34.5" x14ac:dyDescent="0.25">
      <c r="A30" s="236"/>
      <c r="B30" s="60" t="s">
        <v>26</v>
      </c>
      <c r="C30" s="41" t="s">
        <v>34</v>
      </c>
      <c r="D30" s="41" t="s">
        <v>27</v>
      </c>
      <c r="E30" s="42" t="s">
        <v>28</v>
      </c>
      <c r="F30" s="122" t="str">
        <f>F16</f>
        <v>scheda unica</v>
      </c>
      <c r="G30" s="43" t="s">
        <v>29</v>
      </c>
      <c r="H30" s="44" t="s">
        <v>30</v>
      </c>
      <c r="I30" s="45"/>
      <c r="J30" s="61"/>
    </row>
    <row r="31" spans="1:10" ht="15.75" x14ac:dyDescent="0.25">
      <c r="A31" s="236"/>
      <c r="B31" s="237" t="s">
        <v>39</v>
      </c>
      <c r="C31" s="239" t="s">
        <v>98</v>
      </c>
      <c r="D31" s="47" t="s">
        <v>40</v>
      </c>
      <c r="E31" s="48">
        <v>0.2</v>
      </c>
      <c r="F31" s="123">
        <v>1</v>
      </c>
      <c r="G31" s="49"/>
      <c r="H31" s="55" t="e">
        <f>E31*F31*H$14</f>
        <v>#VALUE!</v>
      </c>
      <c r="I31" s="62"/>
      <c r="J31" s="61"/>
    </row>
    <row r="32" spans="1:10" ht="15.75" x14ac:dyDescent="0.25">
      <c r="A32" s="236"/>
      <c r="B32" s="242"/>
      <c r="C32" s="243"/>
      <c r="D32" s="47" t="s">
        <v>41</v>
      </c>
      <c r="E32" s="48">
        <v>0.03</v>
      </c>
      <c r="F32" s="123">
        <v>1</v>
      </c>
      <c r="G32" s="49"/>
      <c r="H32" s="55" t="e">
        <f>E32*F32*H$14</f>
        <v>#VALUE!</v>
      </c>
      <c r="I32" s="62"/>
      <c r="J32" s="61"/>
    </row>
    <row r="33" spans="1:10" ht="15.75" x14ac:dyDescent="0.25">
      <c r="A33" s="236"/>
      <c r="B33" s="238"/>
      <c r="C33" s="240"/>
      <c r="D33" s="70" t="s">
        <v>42</v>
      </c>
      <c r="E33" s="53">
        <v>0.02</v>
      </c>
      <c r="F33" s="125">
        <v>1</v>
      </c>
      <c r="G33" s="54"/>
      <c r="H33" s="55" t="e">
        <f>E33*F33*H$14</f>
        <v>#VALUE!</v>
      </c>
      <c r="I33" s="62"/>
      <c r="J33" s="51" t="s">
        <v>33</v>
      </c>
    </row>
    <row r="34" spans="1:10" ht="15.75" x14ac:dyDescent="0.25">
      <c r="A34" s="18"/>
      <c r="B34" s="65"/>
      <c r="C34" s="65"/>
      <c r="D34" s="13"/>
      <c r="E34" s="58"/>
      <c r="F34" s="126"/>
      <c r="G34" s="20"/>
      <c r="H34" s="20"/>
      <c r="I34" s="20"/>
      <c r="J34" s="59" t="e">
        <f>SUM(H31:H33)</f>
        <v>#VALUE!</v>
      </c>
    </row>
    <row r="35" spans="1:10" ht="34.5" x14ac:dyDescent="0.25">
      <c r="A35" s="236"/>
      <c r="B35" s="185" t="s">
        <v>26</v>
      </c>
      <c r="C35" s="186" t="s">
        <v>34</v>
      </c>
      <c r="D35" s="186" t="s">
        <v>27</v>
      </c>
      <c r="E35" s="42" t="s">
        <v>28</v>
      </c>
      <c r="F35" s="122" t="str">
        <f>F16</f>
        <v>scheda unica</v>
      </c>
      <c r="G35" s="43" t="s">
        <v>29</v>
      </c>
      <c r="H35" s="44" t="s">
        <v>30</v>
      </c>
      <c r="I35" s="45"/>
      <c r="J35" s="61"/>
    </row>
    <row r="36" spans="1:10" ht="47.25" customHeight="1" x14ac:dyDescent="0.25">
      <c r="A36" s="236"/>
      <c r="B36" s="69" t="s">
        <v>43</v>
      </c>
      <c r="C36" s="173" t="s">
        <v>99</v>
      </c>
      <c r="D36" s="52" t="s">
        <v>44</v>
      </c>
      <c r="E36" s="71">
        <v>7.0000000000000007E-2</v>
      </c>
      <c r="F36" s="127">
        <v>1</v>
      </c>
      <c r="G36" s="64"/>
      <c r="H36" s="55" t="e">
        <f>E36*F36*H$14</f>
        <v>#VALUE!</v>
      </c>
      <c r="I36" s="72"/>
      <c r="J36" s="51" t="s">
        <v>33</v>
      </c>
    </row>
    <row r="37" spans="1:10" ht="15.75" x14ac:dyDescent="0.25">
      <c r="A37" s="73"/>
      <c r="B37" s="20"/>
      <c r="C37" s="20"/>
      <c r="D37" s="20"/>
      <c r="E37" s="74"/>
      <c r="F37" s="128"/>
      <c r="G37" s="75"/>
      <c r="H37" s="20"/>
      <c r="I37" s="20"/>
      <c r="J37" s="59" t="e">
        <f>SUM(H36)</f>
        <v>#VALUE!</v>
      </c>
    </row>
    <row r="38" spans="1:10" ht="18.75" x14ac:dyDescent="0.25">
      <c r="A38" s="244"/>
      <c r="B38" s="231" t="s">
        <v>26</v>
      </c>
      <c r="C38" s="245"/>
      <c r="D38" s="186" t="s">
        <v>27</v>
      </c>
      <c r="E38" s="191" t="s">
        <v>28</v>
      </c>
      <c r="F38" s="192" t="str">
        <f>F16</f>
        <v>scheda unica</v>
      </c>
      <c r="G38" s="43" t="s">
        <v>29</v>
      </c>
      <c r="H38" s="44" t="s">
        <v>30</v>
      </c>
      <c r="I38" s="45"/>
      <c r="J38" s="61"/>
    </row>
    <row r="39" spans="1:10" ht="43.5" customHeight="1" x14ac:dyDescent="0.25">
      <c r="A39" s="244"/>
      <c r="B39" s="250" t="s">
        <v>45</v>
      </c>
      <c r="C39" s="251"/>
      <c r="D39" s="190" t="s">
        <v>46</v>
      </c>
      <c r="E39" s="189">
        <v>0.08</v>
      </c>
      <c r="F39" s="189">
        <v>1</v>
      </c>
      <c r="G39" s="54"/>
      <c r="H39" s="55" t="e">
        <f>E39*F39*H$14</f>
        <v>#VALUE!</v>
      </c>
      <c r="I39" s="72"/>
      <c r="J39" s="51" t="s">
        <v>33</v>
      </c>
    </row>
    <row r="40" spans="1:10" ht="15.75" x14ac:dyDescent="0.25">
      <c r="A40" s="73"/>
      <c r="B40" s="20"/>
      <c r="C40" s="20"/>
      <c r="D40" s="76"/>
      <c r="E40" s="77">
        <f>SUM(E17:E39)</f>
        <v>1.0000000000000002</v>
      </c>
      <c r="F40" s="77"/>
      <c r="G40" s="75"/>
      <c r="H40" s="20"/>
      <c r="I40" s="20"/>
      <c r="J40" s="59" t="e">
        <f>SUM(H39:H39)</f>
        <v>#VALUE!</v>
      </c>
    </row>
    <row r="41" spans="1:10" ht="15.75" x14ac:dyDescent="0.25">
      <c r="B41" s="4"/>
      <c r="C41" s="20"/>
      <c r="D41" s="20"/>
      <c r="E41" s="78"/>
      <c r="F41" s="78"/>
      <c r="G41" s="79" t="s">
        <v>48</v>
      </c>
      <c r="H41" s="147" t="e">
        <f>SUM(J19:J40)</f>
        <v>#VALUE!</v>
      </c>
      <c r="I41" s="81"/>
      <c r="J41" s="82"/>
    </row>
    <row r="42" spans="1:10" ht="15.75" x14ac:dyDescent="0.25">
      <c r="B42" s="4"/>
      <c r="C42" s="20"/>
      <c r="D42" s="20"/>
      <c r="E42" s="78"/>
      <c r="F42" s="78"/>
      <c r="G42" s="79"/>
      <c r="H42" s="157"/>
      <c r="I42" s="81"/>
      <c r="J42" s="82"/>
    </row>
    <row r="43" spans="1:10" ht="31.5" x14ac:dyDescent="0.25">
      <c r="B43" s="151" t="s">
        <v>81</v>
      </c>
      <c r="C43" s="151" t="s">
        <v>82</v>
      </c>
      <c r="D43" s="151" t="s">
        <v>82</v>
      </c>
      <c r="E43" s="151" t="s">
        <v>82</v>
      </c>
      <c r="F43" s="151" t="s">
        <v>82</v>
      </c>
      <c r="G43" s="151" t="s">
        <v>82</v>
      </c>
      <c r="H43" s="151" t="s">
        <v>82</v>
      </c>
      <c r="I43" s="81"/>
      <c r="J43" s="82"/>
    </row>
    <row r="44" spans="1:10" ht="15.75" x14ac:dyDescent="0.25">
      <c r="B44" s="148"/>
      <c r="C44" s="148"/>
      <c r="D44" s="148"/>
      <c r="E44" s="148"/>
      <c r="F44" s="148"/>
      <c r="G44" s="148"/>
      <c r="H44" s="148"/>
      <c r="I44" s="81"/>
      <c r="J44" s="82"/>
    </row>
    <row r="45" spans="1:10" ht="15.75" x14ac:dyDescent="0.25">
      <c r="B45" s="148"/>
      <c r="C45" s="148"/>
      <c r="D45" s="148"/>
      <c r="E45" s="149"/>
      <c r="F45" s="149"/>
      <c r="G45" s="150"/>
      <c r="H45" s="80"/>
      <c r="I45" s="81"/>
      <c r="J45" s="82"/>
    </row>
    <row r="46" spans="1:10" ht="15.75" x14ac:dyDescent="0.25">
      <c r="B46" s="148"/>
      <c r="C46" s="148"/>
      <c r="D46" s="148"/>
      <c r="E46" s="149"/>
      <c r="F46" s="149"/>
      <c r="G46" s="150"/>
      <c r="H46" s="80"/>
      <c r="I46" s="81"/>
      <c r="J46" s="82"/>
    </row>
    <row r="47" spans="1:10" ht="15.75" x14ac:dyDescent="0.25">
      <c r="B47" s="148"/>
      <c r="C47" s="148"/>
      <c r="D47" s="148"/>
      <c r="E47" s="149"/>
      <c r="F47" s="149"/>
      <c r="G47" s="150"/>
      <c r="H47" s="80"/>
      <c r="I47" s="81"/>
      <c r="J47" s="82"/>
    </row>
    <row r="48" spans="1:10" ht="15.75" x14ac:dyDescent="0.25">
      <c r="B48" s="148"/>
      <c r="C48" s="148"/>
      <c r="D48" s="148"/>
      <c r="E48" s="149"/>
      <c r="F48" s="149"/>
      <c r="G48" s="150"/>
      <c r="H48" s="80"/>
      <c r="I48" s="81"/>
      <c r="J48" s="82"/>
    </row>
    <row r="49" spans="1:10" ht="15.75" x14ac:dyDescent="0.25">
      <c r="B49" s="148"/>
      <c r="C49" s="148"/>
      <c r="D49" s="148"/>
      <c r="E49" s="149"/>
      <c r="F49" s="149"/>
      <c r="G49" s="150"/>
      <c r="H49" s="80"/>
      <c r="I49" s="81"/>
      <c r="J49" s="82"/>
    </row>
    <row r="50" spans="1:10" ht="15.75" x14ac:dyDescent="0.25">
      <c r="B50" s="148"/>
      <c r="C50" s="148"/>
      <c r="D50" s="148"/>
      <c r="E50" s="149"/>
      <c r="F50" s="149"/>
      <c r="G50" s="150"/>
      <c r="H50" s="80"/>
      <c r="I50" s="81"/>
      <c r="J50" s="82"/>
    </row>
    <row r="51" spans="1:10" ht="15.75" x14ac:dyDescent="0.25">
      <c r="B51" s="148"/>
      <c r="C51" s="148"/>
      <c r="D51" s="148"/>
      <c r="E51" s="149"/>
      <c r="F51" s="149"/>
      <c r="G51" s="150"/>
      <c r="H51" s="80"/>
      <c r="I51" s="81"/>
      <c r="J51" s="82"/>
    </row>
    <row r="52" spans="1:10" ht="15.75" x14ac:dyDescent="0.25">
      <c r="B52" s="152"/>
      <c r="C52" s="68"/>
      <c r="D52" s="68"/>
      <c r="E52" s="153"/>
      <c r="F52" s="153"/>
      <c r="G52" s="154"/>
      <c r="H52" s="157"/>
      <c r="I52" s="81"/>
      <c r="J52" s="82"/>
    </row>
    <row r="53" spans="1:10" ht="15.75" x14ac:dyDescent="0.25">
      <c r="B53" s="20" t="s">
        <v>47</v>
      </c>
      <c r="C53" s="152"/>
      <c r="D53" s="152"/>
      <c r="E53" s="155"/>
      <c r="F53" s="155"/>
      <c r="G53" s="156"/>
      <c r="H53" s="157"/>
      <c r="I53" s="81"/>
      <c r="J53" s="82"/>
    </row>
    <row r="54" spans="1:10" ht="59.25" customHeight="1" x14ac:dyDescent="0.25">
      <c r="A54" s="83"/>
      <c r="B54" s="246" t="s">
        <v>16</v>
      </c>
      <c r="C54" s="247"/>
      <c r="D54" s="247"/>
      <c r="E54" s="247"/>
      <c r="F54" s="247"/>
      <c r="G54" s="247"/>
      <c r="H54" s="248"/>
      <c r="I54" s="84"/>
      <c r="J54" s="82"/>
    </row>
    <row r="55" spans="1:10" ht="22.5" customHeight="1" x14ac:dyDescent="0.25">
      <c r="A55" s="83"/>
      <c r="B55" s="85" t="s">
        <v>49</v>
      </c>
      <c r="C55" s="85"/>
      <c r="D55" s="20"/>
      <c r="E55" s="20"/>
      <c r="F55" s="20"/>
      <c r="G55" s="249" t="s">
        <v>50</v>
      </c>
      <c r="H55" s="249"/>
      <c r="I55" s="86"/>
      <c r="J55" s="82"/>
    </row>
    <row r="56" spans="1:10" ht="15.75" x14ac:dyDescent="0.25">
      <c r="A56" s="83"/>
      <c r="B56" s="87"/>
      <c r="C56" s="88"/>
      <c r="D56" s="20"/>
      <c r="E56" s="20"/>
      <c r="F56" s="20"/>
      <c r="G56" s="241"/>
      <c r="H56" s="241"/>
      <c r="I56" s="89"/>
      <c r="J56" s="82"/>
    </row>
    <row r="57" spans="1:10" x14ac:dyDescent="0.25">
      <c r="E57" s="90"/>
      <c r="F57" s="90"/>
      <c r="G57" s="90"/>
      <c r="J57" s="91"/>
    </row>
    <row r="58" spans="1:10" x14ac:dyDescent="0.25">
      <c r="E58" s="90"/>
      <c r="F58" s="90"/>
      <c r="G58" s="90"/>
    </row>
    <row r="59" spans="1:10" x14ac:dyDescent="0.25">
      <c r="D59" s="93"/>
      <c r="E59" s="94"/>
      <c r="F59" s="94"/>
      <c r="G59" s="94"/>
      <c r="H59" s="95"/>
      <c r="I59" s="95"/>
      <c r="J59" s="91"/>
    </row>
    <row r="60" spans="1:10" x14ac:dyDescent="0.25">
      <c r="A60" s="96"/>
    </row>
    <row r="61" spans="1:10" x14ac:dyDescent="0.25">
      <c r="A61" s="96"/>
    </row>
  </sheetData>
  <sheetProtection formatCells="0" formatColumns="0" formatRows="0" insertColumns="0" insertRows="0" selectLockedCells="1"/>
  <mergeCells count="33">
    <mergeCell ref="G56:H56"/>
    <mergeCell ref="A24:A25"/>
    <mergeCell ref="A27:A28"/>
    <mergeCell ref="A30:A33"/>
    <mergeCell ref="B31:B33"/>
    <mergeCell ref="C31:C33"/>
    <mergeCell ref="A35:A36"/>
    <mergeCell ref="A38:A39"/>
    <mergeCell ref="B38:C38"/>
    <mergeCell ref="B54:H54"/>
    <mergeCell ref="G55:H55"/>
    <mergeCell ref="B39:C39"/>
    <mergeCell ref="A16:A18"/>
    <mergeCell ref="B16:C16"/>
    <mergeCell ref="B17:C18"/>
    <mergeCell ref="A20:A22"/>
    <mergeCell ref="B21:B22"/>
    <mergeCell ref="C21:C22"/>
    <mergeCell ref="B6:E6"/>
    <mergeCell ref="B9:G9"/>
    <mergeCell ref="A10:A14"/>
    <mergeCell ref="B10:G10"/>
    <mergeCell ref="B11:G11"/>
    <mergeCell ref="B12:C13"/>
    <mergeCell ref="E12:G12"/>
    <mergeCell ref="E13:G13"/>
    <mergeCell ref="B14:G14"/>
    <mergeCell ref="B7:E7"/>
    <mergeCell ref="D5:G5"/>
    <mergeCell ref="B1:H1"/>
    <mergeCell ref="J1:M1"/>
    <mergeCell ref="B2:H2"/>
    <mergeCell ref="D3:G4"/>
  </mergeCells>
  <conditionalFormatting sqref="G41:I42 J22:J30 J17:J20 H17:I18 H21:J21 H22:I22 H25:I25 H28:I28 H31:J32 H33:I33 H36:I36 H39:I39 G45:I53 I43:I44 J33:J40">
    <cfRule type="containsErrors" dxfId="22" priority="23">
      <formula>ISERROR(G17)</formula>
    </cfRule>
  </conditionalFormatting>
  <conditionalFormatting sqref="H17:I18">
    <cfRule type="containsErrors" dxfId="21" priority="22">
      <formula>ISERROR(H17)</formula>
    </cfRule>
  </conditionalFormatting>
  <conditionalFormatting sqref="D5:G5">
    <cfRule type="containsText" dxfId="20" priority="16" operator="containsText" text="compilare">
      <formula>NOT(ISERROR(SEARCH("compilare",D5)))</formula>
    </cfRule>
    <cfRule type="containsBlanks" dxfId="19" priority="24">
      <formula>LEN(TRIM(D5))=0</formula>
    </cfRule>
  </conditionalFormatting>
  <conditionalFormatting sqref="G6">
    <cfRule type="containsBlanks" dxfId="18" priority="26">
      <formula>LEN(TRIM(G6))=0</formula>
    </cfRule>
  </conditionalFormatting>
  <conditionalFormatting sqref="B54:H54">
    <cfRule type="containsText" dxfId="17" priority="15" operator="containsText" text="compilare">
      <formula>NOT(ISERROR(SEARCH("compilare",B54)))</formula>
    </cfRule>
  </conditionalFormatting>
  <conditionalFormatting sqref="E12:G13">
    <cfRule type="containsText" dxfId="16" priority="21" stopIfTrue="1" operator="containsText" text="scegliere una voce">
      <formula>NOT(ISERROR(SEARCH("scegliere una voce",E12)))</formula>
    </cfRule>
  </conditionalFormatting>
  <conditionalFormatting sqref="C25">
    <cfRule type="containsText" dxfId="15" priority="13" operator="containsText" text="compilare">
      <formula>NOT(ISERROR(SEARCH("compilare",C25)))</formula>
    </cfRule>
  </conditionalFormatting>
  <conditionalFormatting sqref="C28">
    <cfRule type="containsText" dxfId="14" priority="20" operator="containsText" text="compilare">
      <formula>NOT(ISERROR(SEARCH("compilare",C28)))</formula>
    </cfRule>
  </conditionalFormatting>
  <conditionalFormatting sqref="C31">
    <cfRule type="containsText" dxfId="13" priority="19" operator="containsText" text="compilare">
      <formula>NOT(ISERROR(SEARCH("compilare",C31)))</formula>
    </cfRule>
  </conditionalFormatting>
  <conditionalFormatting sqref="C36">
    <cfRule type="containsText" dxfId="12" priority="18" operator="containsText" text="compilare">
      <formula>NOT(ISERROR(SEARCH("compilare",C36)))</formula>
    </cfRule>
  </conditionalFormatting>
  <conditionalFormatting sqref="C21:C22">
    <cfRule type="containsText" dxfId="11" priority="14" operator="containsText" text="compilare">
      <formula>NOT(ISERROR(SEARCH("compilare",C21)))</formula>
    </cfRule>
  </conditionalFormatting>
  <conditionalFormatting sqref="H21">
    <cfRule type="containsErrors" dxfId="10" priority="12">
      <formula>ISERROR(H21)</formula>
    </cfRule>
  </conditionalFormatting>
  <conditionalFormatting sqref="H22">
    <cfRule type="containsErrors" dxfId="9" priority="11">
      <formula>ISERROR(H22)</formula>
    </cfRule>
  </conditionalFormatting>
  <conditionalFormatting sqref="H25">
    <cfRule type="containsErrors" dxfId="8" priority="10">
      <formula>ISERROR(H25)</formula>
    </cfRule>
  </conditionalFormatting>
  <conditionalFormatting sqref="H28">
    <cfRule type="containsErrors" dxfId="7" priority="9">
      <formula>ISERROR(H28)</formula>
    </cfRule>
  </conditionalFormatting>
  <conditionalFormatting sqref="H31">
    <cfRule type="containsErrors" dxfId="6" priority="8">
      <formula>ISERROR(H31)</formula>
    </cfRule>
  </conditionalFormatting>
  <conditionalFormatting sqref="H32">
    <cfRule type="containsErrors" dxfId="5" priority="7">
      <formula>ISERROR(H32)</formula>
    </cfRule>
  </conditionalFormatting>
  <conditionalFormatting sqref="H33">
    <cfRule type="containsErrors" dxfId="4" priority="6">
      <formula>ISERROR(H33)</formula>
    </cfRule>
  </conditionalFormatting>
  <conditionalFormatting sqref="H36">
    <cfRule type="containsErrors" dxfId="3" priority="5">
      <formula>ISERROR(H36)</formula>
    </cfRule>
  </conditionalFormatting>
  <conditionalFormatting sqref="H39">
    <cfRule type="containsErrors" dxfId="2" priority="4">
      <formula>ISERROR(H39)</formula>
    </cfRule>
  </conditionalFormatting>
  <conditionalFormatting sqref="D3:G4">
    <cfRule type="containsText" dxfId="1" priority="1" operator="containsText" text="compilare">
      <formula>NOT(ISERROR(SEARCH("compilare",D3)))</formula>
    </cfRule>
    <cfRule type="containsBlanks" dxfId="0" priority="2">
      <formula>LEN(TRIM(D3))=0</formula>
    </cfRule>
  </conditionalFormatting>
  <dataValidations count="2">
    <dataValidation type="list" showErrorMessage="1" prompt=" " sqref="E13:G13" xr:uid="{BCA0B019-B9CD-49A3-98BC-C213DFECA849}">
      <formula1>coeffcosti</formula1>
    </dataValidation>
    <dataValidation type="list" showErrorMessage="1" prompt=" " sqref="E12:G12" xr:uid="{A52AF3DF-E8AA-48E7-BA2B-909000C506D0}">
      <formula1>coeffritardi</formula1>
    </dataValidation>
  </dataValidations>
  <pageMargins left="0.49" right="0.24" top="0.42" bottom="0.6" header="0.21" footer="0.3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0411-6C5D-4277-9A77-7642AAF618E5}">
  <sheetPr>
    <tabColor rgb="FFFF0000"/>
  </sheetPr>
  <dimension ref="A1:S15"/>
  <sheetViews>
    <sheetView zoomScale="99" zoomScaleNormal="99" workbookViewId="0">
      <selection activeCell="H3" sqref="H3"/>
    </sheetView>
  </sheetViews>
  <sheetFormatPr defaultRowHeight="15" x14ac:dyDescent="0.25"/>
  <cols>
    <col min="1" max="1" width="10.140625" bestFit="1" customWidth="1"/>
    <col min="2" max="3" width="11.7109375" bestFit="1" customWidth="1"/>
    <col min="4" max="4" width="4.42578125" bestFit="1" customWidth="1"/>
    <col min="5" max="5" width="30.28515625" customWidth="1"/>
    <col min="6" max="6" width="12" bestFit="1" customWidth="1"/>
    <col min="7" max="7" width="7.28515625" customWidth="1"/>
    <col min="8" max="8" width="11.140625" bestFit="1" customWidth="1"/>
    <col min="9" max="9" width="12.28515625" bestFit="1" customWidth="1"/>
    <col min="10" max="10" width="13.28515625" bestFit="1" customWidth="1"/>
    <col min="11" max="13" width="11" bestFit="1" customWidth="1"/>
    <col min="14" max="15" width="12" bestFit="1" customWidth="1"/>
    <col min="16" max="16" width="5.140625" customWidth="1"/>
    <col min="17" max="17" width="11" bestFit="1" customWidth="1"/>
  </cols>
  <sheetData>
    <row r="1" spans="1:19" ht="30" x14ac:dyDescent="0.25">
      <c r="E1" s="141" t="str">
        <f>'Scheda unica'!H14</f>
        <v/>
      </c>
      <c r="H1" s="130" t="s">
        <v>51</v>
      </c>
      <c r="I1" s="131" t="s">
        <v>5</v>
      </c>
      <c r="J1" s="131" t="s">
        <v>0</v>
      </c>
      <c r="K1" s="131" t="s">
        <v>1</v>
      </c>
      <c r="L1" s="131" t="s">
        <v>2</v>
      </c>
      <c r="M1" s="131" t="s">
        <v>3</v>
      </c>
      <c r="N1" s="131" t="s">
        <v>73</v>
      </c>
    </row>
    <row r="2" spans="1:19" x14ac:dyDescent="0.25">
      <c r="D2" s="2"/>
      <c r="E2" s="2"/>
      <c r="F2" s="129"/>
      <c r="G2" s="2"/>
      <c r="H2" s="113" t="s">
        <v>12</v>
      </c>
      <c r="I2" s="113" t="s">
        <v>13</v>
      </c>
      <c r="J2" s="113" t="s">
        <v>68</v>
      </c>
      <c r="K2" s="113" t="s">
        <v>69</v>
      </c>
      <c r="L2" s="113" t="s">
        <v>70</v>
      </c>
      <c r="M2" s="113" t="s">
        <v>71</v>
      </c>
      <c r="N2" s="113" t="s">
        <v>86</v>
      </c>
      <c r="Q2" s="121" t="s">
        <v>72</v>
      </c>
      <c r="R2" s="139"/>
      <c r="S2" s="139"/>
    </row>
    <row r="3" spans="1:19" ht="30" x14ac:dyDescent="0.25">
      <c r="A3" s="113" t="s">
        <v>12</v>
      </c>
      <c r="B3" s="104" t="e">
        <f>'Scheda unica'!H41</f>
        <v>#VALUE!</v>
      </c>
      <c r="D3" s="142">
        <v>0.3</v>
      </c>
      <c r="E3" s="103" t="s">
        <v>74</v>
      </c>
      <c r="F3" s="140" t="e">
        <f t="shared" ref="F3:F9" si="0">$E$1*D3</f>
        <v>#VALUE!</v>
      </c>
      <c r="G3" s="143">
        <v>19</v>
      </c>
      <c r="H3" s="104" t="e">
        <f>INDEX('Scheda unica'!$A$1:$M$59,$G3,10)</f>
        <v>#VALUE!</v>
      </c>
      <c r="I3" s="104" t="e">
        <f>INDEX(#REF!,$G3,10)</f>
        <v>#REF!</v>
      </c>
      <c r="J3" s="104" t="e">
        <f>INDEX(#REF!,$G3,10)</f>
        <v>#REF!</v>
      </c>
      <c r="K3" s="104" t="e">
        <f>INDEX(#REF!,$G3,10)</f>
        <v>#REF!</v>
      </c>
      <c r="L3" s="104" t="e">
        <f>INDEX(#REF!,$G3,10)</f>
        <v>#REF!</v>
      </c>
      <c r="M3" s="104" t="e">
        <f>INDEX(#REF!,$G3,10)</f>
        <v>#REF!</v>
      </c>
      <c r="N3" s="104" t="e">
        <f>INDEX(#REF!,$G3,10)</f>
        <v>#REF!</v>
      </c>
      <c r="O3" s="105" t="e">
        <f t="shared" ref="O3:O9" si="1">SUM(H3:N3)</f>
        <v>#VALUE!</v>
      </c>
      <c r="Q3" s="99" t="e">
        <f t="shared" ref="Q3:Q9" si="2">O3-F3</f>
        <v>#VALUE!</v>
      </c>
    </row>
    <row r="4" spans="1:19" ht="30" x14ac:dyDescent="0.25">
      <c r="A4" s="113" t="s">
        <v>13</v>
      </c>
      <c r="B4" s="104" t="e">
        <f>#REF!</f>
        <v>#REF!</v>
      </c>
      <c r="D4" s="142">
        <v>0.1</v>
      </c>
      <c r="E4" s="103" t="s">
        <v>75</v>
      </c>
      <c r="F4" s="140" t="e">
        <f t="shared" si="0"/>
        <v>#VALUE!</v>
      </c>
      <c r="G4" s="143">
        <v>23</v>
      </c>
      <c r="H4" s="104" t="e">
        <f>INDEX('Scheda unica'!$A$1:$M$59,$G4,10)</f>
        <v>#VALUE!</v>
      </c>
      <c r="I4" s="104" t="e">
        <f>INDEX(#REF!,$G4,10)</f>
        <v>#REF!</v>
      </c>
      <c r="J4" s="104" t="e">
        <f>INDEX(#REF!,$G4,10)</f>
        <v>#REF!</v>
      </c>
      <c r="K4" s="104" t="e">
        <f>INDEX(#REF!,$G4,10)</f>
        <v>#REF!</v>
      </c>
      <c r="L4" s="104" t="e">
        <f>INDEX(#REF!,$G4,10)</f>
        <v>#REF!</v>
      </c>
      <c r="M4" s="104" t="e">
        <f>INDEX(#REF!,$G4,10)</f>
        <v>#REF!</v>
      </c>
      <c r="N4" s="104" t="e">
        <f>INDEX(#REF!,$G4,10)</f>
        <v>#REF!</v>
      </c>
      <c r="O4" s="105" t="e">
        <f t="shared" si="1"/>
        <v>#VALUE!</v>
      </c>
      <c r="Q4" s="99" t="e">
        <f t="shared" si="2"/>
        <v>#VALUE!</v>
      </c>
    </row>
    <row r="5" spans="1:19" x14ac:dyDescent="0.25">
      <c r="A5" s="113" t="s">
        <v>68</v>
      </c>
      <c r="B5" s="104" t="e">
        <f>#REF!</f>
        <v>#REF!</v>
      </c>
      <c r="D5" s="142">
        <v>0.05</v>
      </c>
      <c r="E5" s="103" t="s">
        <v>76</v>
      </c>
      <c r="F5" s="140" t="e">
        <f t="shared" si="0"/>
        <v>#VALUE!</v>
      </c>
      <c r="G5" s="143">
        <v>26</v>
      </c>
      <c r="H5" s="104" t="e">
        <f>INDEX('Scheda unica'!$A$1:$M$59,$G5,10)</f>
        <v>#VALUE!</v>
      </c>
      <c r="I5" s="104" t="e">
        <f>INDEX(#REF!,$G5,10)</f>
        <v>#REF!</v>
      </c>
      <c r="J5" s="104" t="e">
        <f>INDEX(#REF!,$G5,10)</f>
        <v>#REF!</v>
      </c>
      <c r="K5" s="104" t="e">
        <f>INDEX(#REF!,$G5,10)</f>
        <v>#REF!</v>
      </c>
      <c r="L5" s="104" t="e">
        <f>INDEX(#REF!,$G5,10)</f>
        <v>#REF!</v>
      </c>
      <c r="M5" s="104" t="e">
        <f>INDEX(#REF!,$G5,10)</f>
        <v>#REF!</v>
      </c>
      <c r="N5" s="104" t="e">
        <f>INDEX(#REF!,$G5,10)</f>
        <v>#REF!</v>
      </c>
      <c r="O5" s="105" t="e">
        <f t="shared" si="1"/>
        <v>#VALUE!</v>
      </c>
      <c r="Q5" s="99" t="e">
        <f t="shared" si="2"/>
        <v>#VALUE!</v>
      </c>
    </row>
    <row r="6" spans="1:19" ht="47.25" customHeight="1" x14ac:dyDescent="0.25">
      <c r="A6" s="113" t="s">
        <v>69</v>
      </c>
      <c r="B6" s="104" t="e">
        <f>#REF!</f>
        <v>#REF!</v>
      </c>
      <c r="D6" s="142">
        <v>0.15</v>
      </c>
      <c r="E6" s="103" t="s">
        <v>77</v>
      </c>
      <c r="F6" s="140" t="e">
        <f t="shared" si="0"/>
        <v>#VALUE!</v>
      </c>
      <c r="G6" s="143">
        <v>29</v>
      </c>
      <c r="H6" s="104" t="e">
        <f>INDEX('Scheda unica'!$A$1:$M$59,$G6,10)</f>
        <v>#VALUE!</v>
      </c>
      <c r="I6" s="104" t="e">
        <f>INDEX(#REF!,$G6,10)</f>
        <v>#REF!</v>
      </c>
      <c r="J6" s="104" t="e">
        <f>INDEX(#REF!,$G6,10)</f>
        <v>#REF!</v>
      </c>
      <c r="K6" s="104" t="e">
        <f>INDEX(#REF!,$G6,10)</f>
        <v>#REF!</v>
      </c>
      <c r="L6" s="104" t="e">
        <f>INDEX(#REF!,$G6,10)</f>
        <v>#REF!</v>
      </c>
      <c r="M6" s="104" t="e">
        <f>INDEX(#REF!,$G6,10)</f>
        <v>#REF!</v>
      </c>
      <c r="N6" s="104" t="e">
        <f>INDEX(#REF!,$G6,10)</f>
        <v>#REF!</v>
      </c>
      <c r="O6" s="105" t="e">
        <f t="shared" si="1"/>
        <v>#VALUE!</v>
      </c>
      <c r="Q6" s="99" t="e">
        <f t="shared" si="2"/>
        <v>#VALUE!</v>
      </c>
    </row>
    <row r="7" spans="1:19" x14ac:dyDescent="0.25">
      <c r="A7" s="113" t="s">
        <v>70</v>
      </c>
      <c r="B7" s="104" t="e">
        <f>#REF!</f>
        <v>#REF!</v>
      </c>
      <c r="D7" s="142">
        <v>0.25</v>
      </c>
      <c r="E7" s="103" t="s">
        <v>78</v>
      </c>
      <c r="F7" s="140" t="e">
        <f t="shared" si="0"/>
        <v>#VALUE!</v>
      </c>
      <c r="G7" s="143">
        <v>34</v>
      </c>
      <c r="H7" s="104" t="e">
        <f>INDEX('Scheda unica'!$A$1:$M$59,$G7,10)</f>
        <v>#VALUE!</v>
      </c>
      <c r="I7" s="104" t="e">
        <f>INDEX(#REF!,$G7,10)</f>
        <v>#REF!</v>
      </c>
      <c r="J7" s="104" t="e">
        <f>INDEX(#REF!,$G7,10)</f>
        <v>#REF!</v>
      </c>
      <c r="K7" s="170" t="e">
        <f>INDEX(#REF!,$G7,10)</f>
        <v>#REF!</v>
      </c>
      <c r="L7" s="170" t="e">
        <f>INDEX(#REF!,$G7,10)</f>
        <v>#REF!</v>
      </c>
      <c r="M7" s="170" t="e">
        <f>INDEX(#REF!,$G7,10)</f>
        <v>#REF!</v>
      </c>
      <c r="N7" s="170" t="e">
        <f>INDEX(#REF!,$G7,10)</f>
        <v>#REF!</v>
      </c>
      <c r="O7" s="105" t="e">
        <f t="shared" si="1"/>
        <v>#VALUE!</v>
      </c>
      <c r="Q7" s="99" t="e">
        <f t="shared" si="2"/>
        <v>#VALUE!</v>
      </c>
    </row>
    <row r="8" spans="1:19" ht="45" customHeight="1" x14ac:dyDescent="0.25">
      <c r="A8" s="113" t="s">
        <v>71</v>
      </c>
      <c r="B8" s="104" t="e">
        <f>#REF!</f>
        <v>#REF!</v>
      </c>
      <c r="D8" s="142">
        <v>7.0000000000000007E-2</v>
      </c>
      <c r="E8" s="103" t="s">
        <v>79</v>
      </c>
      <c r="F8" s="140" t="e">
        <f t="shared" si="0"/>
        <v>#VALUE!</v>
      </c>
      <c r="G8" s="143">
        <v>37</v>
      </c>
      <c r="H8" s="104" t="e">
        <f>INDEX('Scheda unica'!$A$1:$M$59,$G8,10)</f>
        <v>#VALUE!</v>
      </c>
      <c r="I8" s="104" t="e">
        <f>INDEX(#REF!,$G8,10)</f>
        <v>#REF!</v>
      </c>
      <c r="J8" s="104" t="e">
        <f>INDEX(#REF!,$G8,10)</f>
        <v>#REF!</v>
      </c>
      <c r="K8" s="170" t="e">
        <f>INDEX(#REF!,$G8,10)</f>
        <v>#REF!</v>
      </c>
      <c r="L8" s="170" t="e">
        <f>INDEX(#REF!,$G8,10)</f>
        <v>#REF!</v>
      </c>
      <c r="M8" s="170" t="e">
        <f>INDEX(#REF!,$G8,10)</f>
        <v>#REF!</v>
      </c>
      <c r="N8" s="170" t="e">
        <f>INDEX(#REF!,$G8,10)</f>
        <v>#REF!</v>
      </c>
      <c r="O8" s="105" t="e">
        <f t="shared" si="1"/>
        <v>#VALUE!</v>
      </c>
      <c r="Q8" s="99" t="e">
        <f t="shared" si="2"/>
        <v>#VALUE!</v>
      </c>
    </row>
    <row r="9" spans="1:19" ht="63" customHeight="1" x14ac:dyDescent="0.25">
      <c r="A9" s="113" t="s">
        <v>86</v>
      </c>
      <c r="B9" s="104" t="e">
        <f>#REF!</f>
        <v>#REF!</v>
      </c>
      <c r="D9" s="142">
        <v>0.08</v>
      </c>
      <c r="E9" s="103" t="s">
        <v>45</v>
      </c>
      <c r="F9" s="140" t="e">
        <f t="shared" si="0"/>
        <v>#VALUE!</v>
      </c>
      <c r="G9" s="143">
        <v>40</v>
      </c>
      <c r="H9" s="104" t="e">
        <f>INDEX('Scheda unica'!$A$1:$M$59,$G9,10)</f>
        <v>#VALUE!</v>
      </c>
      <c r="I9" s="104" t="e">
        <f>INDEX(#REF!,$G9,10)</f>
        <v>#REF!</v>
      </c>
      <c r="J9" s="104" t="e">
        <f>INDEX(#REF!,$G9,10)</f>
        <v>#REF!</v>
      </c>
      <c r="K9" s="104" t="e">
        <f>INDEX(#REF!,$G9,10)</f>
        <v>#REF!</v>
      </c>
      <c r="L9" s="104" t="e">
        <f>INDEX(#REF!,$G9,10)</f>
        <v>#REF!</v>
      </c>
      <c r="M9" s="104" t="e">
        <f>INDEX(#REF!,$G9,10)</f>
        <v>#REF!</v>
      </c>
      <c r="N9" s="104" t="e">
        <f>INDEX(#REF!,$G9,10)</f>
        <v>#REF!</v>
      </c>
      <c r="O9" s="105" t="e">
        <f t="shared" si="1"/>
        <v>#VALUE!</v>
      </c>
      <c r="Q9" s="99" t="e">
        <f t="shared" si="2"/>
        <v>#VALUE!</v>
      </c>
    </row>
    <row r="10" spans="1:19" x14ac:dyDescent="0.25">
      <c r="B10" s="99" t="e">
        <f>SUM(B3:B9)</f>
        <v>#VALUE!</v>
      </c>
      <c r="H10" s="105" t="e">
        <f>SUM(H3:H9)</f>
        <v>#VALUE!</v>
      </c>
      <c r="I10" s="105" t="e">
        <f>SUM(I3:I9)</f>
        <v>#REF!</v>
      </c>
      <c r="J10" s="105" t="e">
        <f>SUM(J3:J9)</f>
        <v>#REF!</v>
      </c>
      <c r="K10" s="105" t="e">
        <f t="shared" ref="K10:N10" si="3">SUM(K3:K9)</f>
        <v>#REF!</v>
      </c>
      <c r="L10" s="105" t="e">
        <f t="shared" si="3"/>
        <v>#REF!</v>
      </c>
      <c r="M10" s="105" t="e">
        <f t="shared" si="3"/>
        <v>#REF!</v>
      </c>
      <c r="N10" s="105" t="e">
        <f t="shared" si="3"/>
        <v>#REF!</v>
      </c>
      <c r="O10" s="106" t="e">
        <f>SUM(O3:O9)</f>
        <v>#VALUE!</v>
      </c>
    </row>
    <row r="15" spans="1:19" x14ac:dyDescent="0.25">
      <c r="M15" s="99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10</vt:i4>
      </vt:variant>
    </vt:vector>
  </HeadingPairs>
  <TitlesOfParts>
    <vt:vector size="14" baseType="lpstr">
      <vt:lpstr>elenchi</vt:lpstr>
      <vt:lpstr>Master</vt:lpstr>
      <vt:lpstr>Scheda unica</vt:lpstr>
      <vt:lpstr>controllo</vt:lpstr>
      <vt:lpstr>'Scheda unica'!Area_stampa</vt:lpstr>
      <vt:lpstr>coeffcosti</vt:lpstr>
      <vt:lpstr>coeffritardi</vt:lpstr>
      <vt:lpstr>immobili_soggetti_a_vincolo_storico_e_o_artistico</vt:lpstr>
      <vt:lpstr>incremento_dei_costi</vt:lpstr>
      <vt:lpstr>ritardi</vt:lpstr>
      <vt:lpstr>ritardi___51__durata_contratt._o_comunque___1_anno</vt:lpstr>
      <vt:lpstr>selezionare_dall_elenco_a_discesa</vt:lpstr>
      <vt:lpstr>tipolavoro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Giulio</dc:creator>
  <cp:lastModifiedBy>Talerico Maria</cp:lastModifiedBy>
  <cp:lastPrinted>2021-12-01T13:50:13Z</cp:lastPrinted>
  <dcterms:created xsi:type="dcterms:W3CDTF">2019-12-21T15:23:19Z</dcterms:created>
  <dcterms:modified xsi:type="dcterms:W3CDTF">2022-01-13T10:52:05Z</dcterms:modified>
</cp:coreProperties>
</file>