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ff\WAE\Documenti pubblicati\2021\28 - COEP - Bilanci in xls\2015\"/>
    </mc:Choice>
  </mc:AlternateContent>
  <xr:revisionPtr revIDLastSave="0" documentId="13_ncr:1_{50DB9CCF-85EE-4A9A-812B-E2ED89093C0A}" xr6:coauthVersionLast="36" xr6:coauthVersionMax="36" xr10:uidLastSave="{00000000-0000-0000-0000-000000000000}"/>
  <bookViews>
    <workbookView xWindow="0" yWindow="0" windowWidth="19200" windowHeight="6930" tabRatio="826" xr2:uid="{A7EDD4ED-F719-48CF-92CE-E884D8F63C19}"/>
  </bookViews>
  <sheets>
    <sheet name="Conto Economico" sheetId="1" r:id="rId1"/>
    <sheet name="Stato Patrimoniale" sheetId="2" r:id="rId2"/>
    <sheet name="Rendiconto Finanziario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3" l="1"/>
  <c r="B27" i="3"/>
  <c r="B8" i="2" l="1"/>
  <c r="D10" i="2" l="1"/>
  <c r="B47" i="2"/>
  <c r="D16" i="2"/>
  <c r="B33" i="2"/>
  <c r="B29" i="2" s="1"/>
  <c r="B53" i="2"/>
  <c r="D29" i="2"/>
  <c r="D45" i="2"/>
  <c r="B16" i="2"/>
  <c r="B6" i="2" s="1"/>
  <c r="B61" i="1"/>
  <c r="B45" i="1"/>
  <c r="B52" i="1" s="1"/>
  <c r="B4" i="1"/>
  <c r="B8" i="1"/>
  <c r="B54" i="1"/>
  <c r="B24" i="1"/>
  <c r="B23" i="1" s="1"/>
  <c r="B32" i="1"/>
  <c r="D6" i="2" l="1"/>
  <c r="D59" i="2" s="1"/>
  <c r="B59" i="2"/>
  <c r="B21" i="1"/>
  <c r="B53" i="1" s="1"/>
  <c r="B65" i="1" s="1"/>
</calcChain>
</file>

<file path=xl/sharedStrings.xml><?xml version="1.0" encoding="utf-8"?>
<sst xmlns="http://schemas.openxmlformats.org/spreadsheetml/2006/main" count="163" uniqueCount="158">
  <si>
    <t>CONTO ECONOMICO</t>
  </si>
  <si>
    <t>A)PROVENTI OPERATIVI</t>
  </si>
  <si>
    <t>I.PROVENTI PROPRI</t>
  </si>
  <si>
    <t>1) Proventi per la didattica</t>
  </si>
  <si>
    <t>2) Proventi da Ricerche commissionate e trasferimento tecnologico</t>
  </si>
  <si>
    <t>3) Proventi da Ricerche con finanziamenti competitivi</t>
  </si>
  <si>
    <t>II. CONTRIBUTI</t>
  </si>
  <si>
    <t>2) Contributi Regioni e Province autonome</t>
  </si>
  <si>
    <t>3) Contributi altre Amministrazioni locali</t>
  </si>
  <si>
    <t>5) Contributi da Università</t>
  </si>
  <si>
    <t>6) Contributi da altri (pubblici)</t>
  </si>
  <si>
    <t>7) Contributi da altri (privati)</t>
  </si>
  <si>
    <t>III. PROVENTI PER ATTIVITA’ ASSISTENZIALE</t>
  </si>
  <si>
    <t>IV. PROVENTI PER GESTIONE DIRETTA INTERVENTI PER IL DIRITTO ALLO STUDIO</t>
  </si>
  <si>
    <t>V. ALTRI PROVENTI E RICAVI DIVERSI</t>
  </si>
  <si>
    <t>VI. VARIAZIONI RIMANENZE</t>
  </si>
  <si>
    <t>VII. INCREMENTO DELLE IMMOBILIZZAZIONI PER LAVORI INTERNI</t>
  </si>
  <si>
    <t>TOTALE PROVENTI OPERATIVI (A)</t>
  </si>
  <si>
    <t>B) COSTI OPERATIVI</t>
  </si>
  <si>
    <t>VIII. COSTI DEL PERSONALE</t>
  </si>
  <si>
    <t>c) Docenti a contratto</t>
  </si>
  <si>
    <t>e) Altro personale dedicato alla didattica e alla ricerca</t>
  </si>
  <si>
    <t>2) Costi del personale dirigente e tecnico amministrativo</t>
  </si>
  <si>
    <t>IX. COSTI DELLA GESTIONE CORRENTE</t>
  </si>
  <si>
    <t>1) Costi per sostegno agli studenti</t>
  </si>
  <si>
    <t>2) Costi per il diritto allo studio</t>
  </si>
  <si>
    <t>6) Variazione rimanenze di materiale di consumo per laboratori</t>
  </si>
  <si>
    <t>9) Acquisto altri materiali</t>
  </si>
  <si>
    <t>10) Variazione delle rimanenze di materiali</t>
  </si>
  <si>
    <t>X. AMMORTAMENTI E SVALUTAZIONI</t>
  </si>
  <si>
    <t>3) Svalutazioni immobilizzazioni</t>
  </si>
  <si>
    <t>4) Svalutazione dei crediti compresi nell’attivo circolante e nelle disponibilità liquide</t>
  </si>
  <si>
    <t>XI. ACCANTONAMENTI PER RISCHI E ONERI</t>
  </si>
  <si>
    <t>XII. ONERI DIVERSI DI GESTIONE</t>
  </si>
  <si>
    <t>TOTALE COSTI OPERATIVI (B)</t>
  </si>
  <si>
    <t>DIFFERENZA TRA PROVENTI E COSTI OPERATIVI (A-B)</t>
  </si>
  <si>
    <t>C) PROVENTI E ONERI FINANZIARI</t>
  </si>
  <si>
    <t>1) Proventi finanziari</t>
  </si>
  <si>
    <t>2) Interessi ed altri oneri finanziari</t>
  </si>
  <si>
    <t>3) Utili e perdite su cambi</t>
  </si>
  <si>
    <t>D) RETTIFICHE DI VALORE DI ATTIVITA’ FINANZIARIE</t>
  </si>
  <si>
    <t>1) Rivalutazioni</t>
  </si>
  <si>
    <t>2) Svalutazioni</t>
  </si>
  <si>
    <t>E) PROVENTI ED ONERI STRAORDINARI</t>
  </si>
  <si>
    <t>1) Proventi</t>
  </si>
  <si>
    <t>2) Oneri</t>
  </si>
  <si>
    <t>F) IMPOSTE SUL REDDITO DELL’ESERCIZIO CORRENTI, DIFFERITE, ANTICIPATE</t>
  </si>
  <si>
    <t>RISULTATO DI ESERCIZIO</t>
  </si>
  <si>
    <t>STATO PATRIMONIALE</t>
  </si>
  <si>
    <t>ATTIVO</t>
  </si>
  <si>
    <t>PASSIVO</t>
  </si>
  <si>
    <t>A)  IMMOBILIZZAZIONI</t>
  </si>
  <si>
    <t>A)  PATRIMONIO NETTO</t>
  </si>
  <si>
    <t>I IMMATERIALI</t>
  </si>
  <si>
    <t>I FONDO DI DOTAZIONE DELL’ATENEO</t>
  </si>
  <si>
    <t>1) Costi di impianto, di ampliamento e di sviluppo</t>
  </si>
  <si>
    <t>II PATRIMONIO VINCOLATO</t>
  </si>
  <si>
    <t>1) Fondi vincolati destinati da terzi</t>
  </si>
  <si>
    <t>4) Immobilizzazioni in corso e acconti</t>
  </si>
  <si>
    <t>2) Fondi vincolati per decisione degli organi istituzionali</t>
  </si>
  <si>
    <t>II MATERIALI</t>
  </si>
  <si>
    <t>III PATRIMONIO NON VINCOLATO</t>
  </si>
  <si>
    <t>1) Terreni e fabbricati</t>
  </si>
  <si>
    <t>3) Attrezzature scientifiche</t>
  </si>
  <si>
    <t>3) Riserve statutarie</t>
  </si>
  <si>
    <t>6) Immobilizzazioni in corso e acconti</t>
  </si>
  <si>
    <t>B) FONDI PER RISCHI ED ONERI</t>
  </si>
  <si>
    <t>7) Altre immobilizzazioni materiali</t>
  </si>
  <si>
    <t>III FINANZIARIE</t>
  </si>
  <si>
    <t>B)  ATTIVO CIRCOLANTE</t>
  </si>
  <si>
    <t xml:space="preserve">D) DEBITI </t>
  </si>
  <si>
    <t>I RIMANENZE</t>
  </si>
  <si>
    <t>1) Mutui e debiti verso banche</t>
  </si>
  <si>
    <t xml:space="preserve">II CREDITI  </t>
  </si>
  <si>
    <t>3) Debiti verso Regione e Province Autonome</t>
  </si>
  <si>
    <t>4) Debiti verso altre Amministrazioni locali</t>
  </si>
  <si>
    <t>2) Crediti verso Regioni e Province Autonome</t>
  </si>
  <si>
    <t>3) Crediti verso altre Amministrazioni locali</t>
  </si>
  <si>
    <t>8) Acconti</t>
  </si>
  <si>
    <t>5) Crediti verso Università</t>
  </si>
  <si>
    <t>6) Crediti verso studenti per tasse e contributi</t>
  </si>
  <si>
    <t>7) Crediti verso società ed enti controllati</t>
  </si>
  <si>
    <t>8) Crediti verso altri (pubblici)</t>
  </si>
  <si>
    <t>12) Altri debiti</t>
  </si>
  <si>
    <t>9) Crediti verso altri (privati)</t>
  </si>
  <si>
    <t>III ATTIVITA’ FINANZIARIE</t>
  </si>
  <si>
    <t>E) RATEI E RISCONTI PASSIVI E CONTRIBUTI AGLI INVESTIMENTI</t>
  </si>
  <si>
    <t>IV DISPONIBILITA’ LIQUIDE</t>
  </si>
  <si>
    <t>1) Depositi bancari e postali</t>
  </si>
  <si>
    <t>2) Denaro e valori in cassa</t>
  </si>
  <si>
    <t>C) RATEI E RISCONTI ATTIVI</t>
  </si>
  <si>
    <t>TOTALE ATTIVO</t>
  </si>
  <si>
    <t>TOTALE PASSIVO</t>
  </si>
  <si>
    <t>CONTI D'ORDINE DELL'ATTIVO</t>
  </si>
  <si>
    <t>CONTI D'ORDINE DEL PASSIVO</t>
  </si>
  <si>
    <t>1) Contributi Miur e altre Amministrazioni centrali</t>
  </si>
  <si>
    <t>2) Debiti verso MIUR e altre Amministrazioni centrali</t>
  </si>
  <si>
    <t>RISULTATO DELL'ESERCIZIO</t>
  </si>
  <si>
    <t>DISPONIBILITA' MONETARIA NETTA INIZIALE</t>
  </si>
  <si>
    <t>CASH FLOW DELL'ESERCIZIO</t>
  </si>
  <si>
    <t>f) altri oneri per professori, ricercatori ed altro personale dedicato alla didattica ed alla ricerca</t>
  </si>
  <si>
    <t xml:space="preserve">11) Costi per godimento beni di terzi </t>
  </si>
  <si>
    <t>3) Concessioni, licenze, marchi, e diritti simili</t>
  </si>
  <si>
    <t>1) Risultato gestionale esercizio</t>
  </si>
  <si>
    <t>2) Risultati gestionali relativi ad esercizi precedenti</t>
  </si>
  <si>
    <t>5) Debiti verso l’Unione Europea e altri Organismi Internazionali</t>
  </si>
  <si>
    <t>4) Crediti verso l’Unione Europea e altri Organismi Internazionali</t>
  </si>
  <si>
    <t>11) Debiti verso società o enti controllati e collegati</t>
  </si>
  <si>
    <t>e2) Contributi agli investimenti</t>
  </si>
  <si>
    <t>e3) Altri ratei e risconti passivi</t>
  </si>
  <si>
    <t>Investimenti in immobilizzazioni (-)</t>
  </si>
  <si>
    <t xml:space="preserve">  (Materiali)</t>
  </si>
  <si>
    <t xml:space="preserve">  (Immateriali)</t>
  </si>
  <si>
    <t>Disinvestimenti di immobilizzazioni (+)</t>
  </si>
  <si>
    <t>2015</t>
  </si>
  <si>
    <t>4) Contributi Unione Europea e altri Organismi Internazionali</t>
  </si>
  <si>
    <t>1)Costi del personale dedicato alla ricerca e alla didattica</t>
  </si>
  <si>
    <t>a) docenti/ricercatori</t>
  </si>
  <si>
    <t>b) Collaborazioni scientifiche (collaboratori, assegnisti…)</t>
  </si>
  <si>
    <t>d) Esperti linguistici</t>
  </si>
  <si>
    <t>3) Costi per la ricerca e l’attività editoriale</t>
  </si>
  <si>
    <t>4) Trasferimenti a partner di progetti coordinati</t>
  </si>
  <si>
    <t>5) Acquisto materiale consumo per laboratori</t>
  </si>
  <si>
    <t>7) Acquisto di libri, periodici e materiale bibliografico</t>
  </si>
  <si>
    <t>8) Acquisto di servizi e collaborazioni tecnico gestionali</t>
  </si>
  <si>
    <t>12) Altri costi</t>
  </si>
  <si>
    <t>1) Ammortamenti immobilizzazioni immateriali</t>
  </si>
  <si>
    <t>2) Ammortamenti immobilizzazioni materiali</t>
  </si>
  <si>
    <t>2) Diritti di brevetto e diritti di utilizzazione delle opere di ingegno</t>
  </si>
  <si>
    <t>5) Altre immobilizzazioni immateriali</t>
  </si>
  <si>
    <t>3) Riserve vincolate (per progetti specifici, obblighi di legge, o altro)</t>
  </si>
  <si>
    <t>2) Impianti e attrezzature</t>
  </si>
  <si>
    <t>4) Patrimonio librario, opere d’arte, d’antiquariato e museali</t>
  </si>
  <si>
    <t>5) Mobili e arredi</t>
  </si>
  <si>
    <t>C) TRATTAMENTO DI FINE RAPPORTO DI LAVORO SUBORDINATO</t>
  </si>
  <si>
    <t>1) Crediti verso MIUR e altre Amministrazioni centrali</t>
  </si>
  <si>
    <t>6) Debiti verso Università</t>
  </si>
  <si>
    <t>7) Debiti verso studenti</t>
  </si>
  <si>
    <t>9) Debiti verso fornitori</t>
  </si>
  <si>
    <t>10) Debiti verso dipendenti</t>
  </si>
  <si>
    <t>e1) Risconti per progetti e ricerche in corso</t>
  </si>
  <si>
    <t>c1 Ratei per progetti e ricerche in corso</t>
  </si>
  <si>
    <t>c2 Altri ratei e risconti attivi</t>
  </si>
  <si>
    <t>RETTIFICA VOCI CHE NON HANNO AVUTO EFFETTO SULLA LIQUIDITA'</t>
  </si>
  <si>
    <t>Ammortamenti e svalutazioni (+)</t>
  </si>
  <si>
    <t>Variazione netta dei fondi rischi ed oneri (+)</t>
  </si>
  <si>
    <t>Diminuzione fondo svalutazione crediti (-)</t>
  </si>
  <si>
    <t>Variazione netta del fondo TFR (-)</t>
  </si>
  <si>
    <t>Diminuzione dei residui passivi iscritti nel Patrimonio netto (-)</t>
  </si>
  <si>
    <t>CASH FLOW GENERATO DALLA VARIAZIONE DEL CAPITALE CIRCOLANTE</t>
  </si>
  <si>
    <t>Diminuzione dei crediti (+)</t>
  </si>
  <si>
    <t>Aumento delle rimanenze (-)</t>
  </si>
  <si>
    <t>Aumento dei debiti (+)</t>
  </si>
  <si>
    <t>Variazione di altre voci del capitale circolante</t>
  </si>
  <si>
    <t xml:space="preserve">  (Aumento ratei e risconti attivi)</t>
  </si>
  <si>
    <t xml:space="preserve">  (Diminuzione ratei e risconti passivi)</t>
  </si>
  <si>
    <t>CASH FLOW GENERATO DA INVESTIMENTI E DISINVESTIMENTI</t>
  </si>
  <si>
    <t>RENDICONTO  FINANZIARIO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</si>
</sst>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5" formatCode="_-&quot;€&quot;\ * #,##0.00_-;\-&quot;€&quot;\ * #,##0.00_-;_-&quot;€&quot;\ * &quot;-&quot;??_-;_-@_-"/>
    <numFmt numFmtId="166" formatCode="&quot;€&quot;\ #,##0.00"/>
    <numFmt numFmtId="167" formatCode="#,##0.00######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Times New Roman"/>
      <family val="1"/>
    </font>
    <font>
      <sz val="10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0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80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7">
    <xf numFmtId="0" fontId="0" fillId="0" borderId="0" xfId="0"/>
    <xf numFmtId="4" fontId="0" fillId="0" borderId="0" xfId="0" applyNumberFormat="1"/>
    <xf numFmtId="0" fontId="0" fillId="3" borderId="0" xfId="0" applyFill="1" applyAlignment="1">
      <alignment vertical="center"/>
    </xf>
    <xf numFmtId="165" fontId="0" fillId="3" borderId="0" xfId="0" applyNumberFormat="1" applyFill="1" applyAlignment="1">
      <alignment vertical="center"/>
    </xf>
    <xf numFmtId="0" fontId="0" fillId="0" borderId="0" xfId="0" applyAlignment="1">
      <alignment vertical="center"/>
    </xf>
    <xf numFmtId="0" fontId="3" fillId="4" borderId="1" xfId="0" quotePrefix="1" applyFont="1" applyFill="1" applyBorder="1" applyAlignment="1">
      <alignment horizontal="center" vertical="center"/>
    </xf>
    <xf numFmtId="1" fontId="6" fillId="4" borderId="6" xfId="1" quotePrefix="1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7" fillId="0" borderId="0" xfId="0" applyFont="1"/>
    <xf numFmtId="4" fontId="7" fillId="0" borderId="0" xfId="1" applyNumberFormat="1" applyFont="1" applyAlignment="1">
      <alignment horizontal="right"/>
    </xf>
    <xf numFmtId="0" fontId="6" fillId="4" borderId="1" xfId="0" quotePrefix="1" applyFont="1" applyFill="1" applyBorder="1" applyAlignment="1">
      <alignment horizontal="center" vertical="center"/>
    </xf>
    <xf numFmtId="1" fontId="6" fillId="4" borderId="2" xfId="1" quotePrefix="1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4" fontId="8" fillId="2" borderId="3" xfId="1" applyNumberFormat="1" applyFont="1" applyFill="1" applyBorder="1" applyAlignment="1">
      <alignment horizontal="right" vertical="center"/>
    </xf>
    <xf numFmtId="0" fontId="9" fillId="0" borderId="4" xfId="0" applyFont="1" applyBorder="1"/>
    <xf numFmtId="4" fontId="9" fillId="0" borderId="4" xfId="1" applyNumberFormat="1" applyFont="1" applyBorder="1" applyAlignment="1">
      <alignment horizontal="right"/>
    </xf>
    <xf numFmtId="0" fontId="7" fillId="0" borderId="4" xfId="0" applyFont="1" applyBorder="1"/>
    <xf numFmtId="4" fontId="7" fillId="0" borderId="4" xfId="1" applyNumberFormat="1" applyFont="1" applyBorder="1" applyAlignment="1">
      <alignment horizontal="right"/>
    </xf>
    <xf numFmtId="0" fontId="9" fillId="0" borderId="5" xfId="0" applyFont="1" applyBorder="1"/>
    <xf numFmtId="0" fontId="10" fillId="4" borderId="6" xfId="0" quotePrefix="1" applyFont="1" applyFill="1" applyBorder="1" applyAlignment="1">
      <alignment horizontal="left" vertical="center"/>
    </xf>
    <xf numFmtId="4" fontId="10" fillId="4" borderId="6" xfId="1" quotePrefix="1" applyNumberFormat="1" applyFont="1" applyFill="1" applyBorder="1" applyAlignment="1">
      <alignment horizontal="right" vertical="center"/>
    </xf>
    <xf numFmtId="0" fontId="11" fillId="0" borderId="4" xfId="0" applyFont="1" applyBorder="1"/>
    <xf numFmtId="4" fontId="11" fillId="0" borderId="4" xfId="1" applyNumberFormat="1" applyFont="1" applyBorder="1" applyAlignment="1">
      <alignment horizontal="right"/>
    </xf>
    <xf numFmtId="0" fontId="10" fillId="4" borderId="7" xfId="0" quotePrefix="1" applyFont="1" applyFill="1" applyBorder="1" applyAlignment="1">
      <alignment horizontal="left" vertical="center"/>
    </xf>
    <xf numFmtId="0" fontId="8" fillId="2" borderId="4" xfId="0" applyFont="1" applyFill="1" applyBorder="1" applyAlignment="1">
      <alignment vertical="center"/>
    </xf>
    <xf numFmtId="4" fontId="8" fillId="2" borderId="4" xfId="1" applyNumberFormat="1" applyFont="1" applyFill="1" applyBorder="1" applyAlignment="1">
      <alignment horizontal="right" vertical="center"/>
    </xf>
    <xf numFmtId="0" fontId="8" fillId="2" borderId="5" xfId="0" applyFont="1" applyFill="1" applyBorder="1" applyAlignment="1">
      <alignment vertical="center" wrapText="1"/>
    </xf>
    <xf numFmtId="0" fontId="6" fillId="4" borderId="6" xfId="0" quotePrefix="1" applyFont="1" applyFill="1" applyBorder="1" applyAlignment="1">
      <alignment horizontal="left" vertical="center"/>
    </xf>
    <xf numFmtId="4" fontId="6" fillId="4" borderId="6" xfId="1" quotePrefix="1" applyNumberFormat="1" applyFont="1" applyFill="1" applyBorder="1" applyAlignment="1">
      <alignment horizontal="right" vertical="center"/>
    </xf>
    <xf numFmtId="0" fontId="0" fillId="3" borderId="0" xfId="1" applyNumberFormat="1" applyFont="1" applyFill="1" applyAlignment="1">
      <alignment vertical="center"/>
    </xf>
    <xf numFmtId="0" fontId="12" fillId="2" borderId="8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166" fontId="12" fillId="2" borderId="9" xfId="2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4" xfId="1" applyNumberFormat="1" applyFon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166" fontId="2" fillId="3" borderId="4" xfId="1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166" fontId="2" fillId="3" borderId="9" xfId="2" applyNumberFormat="1" applyFont="1" applyFill="1" applyBorder="1" applyAlignment="1">
      <alignment vertical="center"/>
    </xf>
    <xf numFmtId="166" fontId="0" fillId="3" borderId="4" xfId="1" applyNumberFormat="1" applyFont="1" applyFill="1" applyBorder="1" applyAlignment="1">
      <alignment vertical="center"/>
    </xf>
    <xf numFmtId="166" fontId="0" fillId="3" borderId="9" xfId="1" applyNumberFormat="1" applyFont="1" applyFill="1" applyBorder="1" applyAlignment="1">
      <alignment vertical="center"/>
    </xf>
    <xf numFmtId="166" fontId="4" fillId="0" borderId="9" xfId="1" applyNumberFormat="1" applyFont="1" applyFill="1" applyBorder="1" applyAlignment="1">
      <alignment vertical="center"/>
    </xf>
    <xf numFmtId="166" fontId="12" fillId="2" borderId="4" xfId="1" applyNumberFormat="1" applyFont="1" applyFill="1" applyBorder="1" applyAlignment="1">
      <alignment vertical="center"/>
    </xf>
    <xf numFmtId="0" fontId="12" fillId="3" borderId="8" xfId="0" applyFont="1" applyFill="1" applyBorder="1" applyAlignment="1">
      <alignment vertical="center"/>
    </xf>
    <xf numFmtId="0" fontId="12" fillId="3" borderId="4" xfId="1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5" xfId="1" applyNumberFormat="1" applyFon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3" fillId="4" borderId="5" xfId="0" quotePrefix="1" applyFont="1" applyFill="1" applyBorder="1" applyAlignment="1">
      <alignment horizontal="center" vertical="center"/>
    </xf>
    <xf numFmtId="166" fontId="12" fillId="2" borderId="5" xfId="1" applyNumberFormat="1" applyFont="1" applyFill="1" applyBorder="1" applyAlignment="1">
      <alignment vertical="center"/>
    </xf>
    <xf numFmtId="4" fontId="2" fillId="0" borderId="6" xfId="0" applyNumberFormat="1" applyFont="1" applyBorder="1"/>
    <xf numFmtId="0" fontId="0" fillId="0" borderId="6" xfId="0" applyBorder="1"/>
    <xf numFmtId="4" fontId="0" fillId="0" borderId="6" xfId="0" applyNumberFormat="1" applyBorder="1"/>
    <xf numFmtId="0" fontId="13" fillId="0" borderId="6" xfId="0" applyFont="1" applyBorder="1"/>
    <xf numFmtId="4" fontId="13" fillId="0" borderId="6" xfId="0" applyNumberFormat="1" applyFont="1" applyBorder="1"/>
    <xf numFmtId="167" fontId="13" fillId="0" borderId="6" xfId="0" applyNumberFormat="1" applyFont="1" applyBorder="1" applyAlignment="1">
      <alignment vertical="center" wrapText="1"/>
    </xf>
    <xf numFmtId="0" fontId="3" fillId="4" borderId="6" xfId="0" quotePrefix="1" applyFont="1" applyFill="1" applyBorder="1" applyAlignment="1">
      <alignment horizontal="center" vertical="center"/>
    </xf>
    <xf numFmtId="4" fontId="9" fillId="0" borderId="5" xfId="1" applyNumberFormat="1" applyFont="1" applyBorder="1" applyAlignment="1">
      <alignment horizontal="right"/>
    </xf>
    <xf numFmtId="4" fontId="8" fillId="0" borderId="4" xfId="1" applyNumberFormat="1" applyFont="1" applyBorder="1" applyAlignment="1">
      <alignment horizontal="right"/>
    </xf>
    <xf numFmtId="0" fontId="3" fillId="4" borderId="7" xfId="0" quotePrefix="1" applyFont="1" applyFill="1" applyBorder="1" applyAlignment="1">
      <alignment horizontal="center" vertical="center"/>
    </xf>
    <xf numFmtId="0" fontId="3" fillId="4" borderId="11" xfId="0" quotePrefix="1" applyFont="1" applyFill="1" applyBorder="1" applyAlignment="1">
      <alignment horizontal="center" vertical="center"/>
    </xf>
    <xf numFmtId="0" fontId="5" fillId="4" borderId="12" xfId="0" quotePrefix="1" applyFont="1" applyFill="1" applyBorder="1" applyAlignment="1">
      <alignment horizontal="center" vertical="center"/>
    </xf>
    <xf numFmtId="0" fontId="5" fillId="4" borderId="13" xfId="0" quotePrefix="1" applyFont="1" applyFill="1" applyBorder="1" applyAlignment="1">
      <alignment horizontal="center" vertical="center"/>
    </xf>
    <xf numFmtId="0" fontId="5" fillId="4" borderId="7" xfId="0" quotePrefix="1" applyFont="1" applyFill="1" applyBorder="1" applyAlignment="1">
      <alignment horizontal="center" vertical="center"/>
    </xf>
    <xf numFmtId="0" fontId="5" fillId="4" borderId="11" xfId="0" quotePrefix="1" applyFont="1" applyFill="1" applyBorder="1" applyAlignment="1">
      <alignment horizontal="center" vertical="center"/>
    </xf>
    <xf numFmtId="0" fontId="5" fillId="4" borderId="8" xfId="0" quotePrefix="1" applyFont="1" applyFill="1" applyBorder="1" applyAlignment="1">
      <alignment horizontal="center" vertical="center"/>
    </xf>
    <xf numFmtId="0" fontId="5" fillId="4" borderId="3" xfId="0" quotePrefix="1" applyFont="1" applyFill="1" applyBorder="1" applyAlignment="1">
      <alignment horizontal="center" vertical="center"/>
    </xf>
    <xf numFmtId="166" fontId="12" fillId="2" borderId="9" xfId="1" applyNumberFormat="1" applyFont="1" applyFill="1" applyBorder="1" applyAlignment="1">
      <alignment vertical="center"/>
    </xf>
    <xf numFmtId="0" fontId="0" fillId="3" borderId="9" xfId="1" applyNumberFormat="1" applyFont="1" applyFill="1" applyBorder="1" applyAlignment="1">
      <alignment vertical="center"/>
    </xf>
    <xf numFmtId="166" fontId="2" fillId="3" borderId="9" xfId="1" applyNumberFormat="1" applyFont="1" applyFill="1" applyBorder="1" applyAlignment="1">
      <alignment vertical="center"/>
    </xf>
    <xf numFmtId="166" fontId="4" fillId="3" borderId="9" xfId="1" applyNumberFormat="1" applyFont="1" applyFill="1" applyBorder="1" applyAlignment="1">
      <alignment vertical="center"/>
    </xf>
    <xf numFmtId="166" fontId="12" fillId="0" borderId="9" xfId="2" applyNumberFormat="1" applyFont="1" applyFill="1" applyBorder="1" applyAlignment="1">
      <alignment vertical="center"/>
    </xf>
    <xf numFmtId="166" fontId="3" fillId="4" borderId="6" xfId="1" quotePrefix="1" applyNumberFormat="1" applyFont="1" applyFill="1" applyBorder="1" applyAlignment="1">
      <alignment horizontal="center" vertical="center"/>
    </xf>
    <xf numFmtId="166" fontId="3" fillId="4" borderId="10" xfId="0" quotePrefix="1" applyNumberFormat="1" applyFont="1" applyFill="1" applyBorder="1" applyAlignment="1">
      <alignment horizontal="center" vertical="center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1926503</xdr:colOff>
      <xdr:row>0</xdr:row>
      <xdr:rowOff>753301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5B8D3EE1-7784-464D-93F4-46A7AA9B2B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26503" cy="7437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2998888</xdr:colOff>
      <xdr:row>0</xdr:row>
      <xdr:rowOff>1085850</xdr:rowOff>
    </xdr:to>
    <xdr:pic>
      <xdr:nvPicPr>
        <xdr:cNvPr id="11" name="Immagine 2" descr="w_area_cont_fin_contr_gest">
          <a:extLst>
            <a:ext uri="{FF2B5EF4-FFF2-40B4-BE49-F238E27FC236}">
              <a16:creationId xmlns:a16="http://schemas.microsoft.com/office/drawing/2014/main" id="{73483CEB-763F-4897-A51D-B0BFFF0F4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85" t="39999" r="50549" b="35095"/>
        <a:stretch>
          <a:fillRect/>
        </a:stretch>
      </xdr:blipFill>
      <xdr:spPr bwMode="auto">
        <a:xfrm>
          <a:off x="0" y="0"/>
          <a:ext cx="3002063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3002063</xdr:colOff>
      <xdr:row>0</xdr:row>
      <xdr:rowOff>1085850</xdr:rowOff>
    </xdr:to>
    <xdr:pic>
      <xdr:nvPicPr>
        <xdr:cNvPr id="4" name="Immagine 2" descr="w_area_cont_fin_contr_gest">
          <a:extLst>
            <a:ext uri="{FF2B5EF4-FFF2-40B4-BE49-F238E27FC236}">
              <a16:creationId xmlns:a16="http://schemas.microsoft.com/office/drawing/2014/main" id="{320AF77F-3FFA-49C1-AE46-2A0E6AB96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85" t="39999" r="50549" b="35095"/>
        <a:stretch>
          <a:fillRect/>
        </a:stretch>
      </xdr:blipFill>
      <xdr:spPr bwMode="auto">
        <a:xfrm>
          <a:off x="0" y="0"/>
          <a:ext cx="2998888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2163396</xdr:colOff>
      <xdr:row>0</xdr:row>
      <xdr:rowOff>762000</xdr:rowOff>
    </xdr:to>
    <xdr:pic>
      <xdr:nvPicPr>
        <xdr:cNvPr id="5" name="Immagine 4" descr="w_area_cont_fin_contr_gest">
          <a:extLst>
            <a:ext uri="{FF2B5EF4-FFF2-40B4-BE49-F238E27FC236}">
              <a16:creationId xmlns:a16="http://schemas.microsoft.com/office/drawing/2014/main" id="{6A1E59E5-264F-4AAC-BC7A-6E053ECFC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85" t="39999" r="50549" b="35095"/>
        <a:stretch>
          <a:fillRect/>
        </a:stretch>
      </xdr:blipFill>
      <xdr:spPr bwMode="auto">
        <a:xfrm>
          <a:off x="0" y="0"/>
          <a:ext cx="2157046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2160221</xdr:colOff>
      <xdr:row>0</xdr:row>
      <xdr:rowOff>762000</xdr:rowOff>
    </xdr:to>
    <xdr:pic>
      <xdr:nvPicPr>
        <xdr:cNvPr id="4" name="Immagine 3" descr="w_area_cont_fin_contr_gest">
          <a:extLst>
            <a:ext uri="{FF2B5EF4-FFF2-40B4-BE49-F238E27FC236}">
              <a16:creationId xmlns:a16="http://schemas.microsoft.com/office/drawing/2014/main" id="{A6019800-D0FA-45DB-A84C-99D02281F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85" t="39999" r="50549" b="35095"/>
        <a:stretch>
          <a:fillRect/>
        </a:stretch>
      </xdr:blipFill>
      <xdr:spPr bwMode="auto">
        <a:xfrm>
          <a:off x="0" y="0"/>
          <a:ext cx="2160221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EE9EA-DD89-4D0D-8CC3-0FB47A168897}">
  <dimension ref="A1:D67"/>
  <sheetViews>
    <sheetView tabSelected="1" zoomScale="110" zoomScaleNormal="110" workbookViewId="0">
      <selection activeCell="A2" sqref="A2"/>
    </sheetView>
  </sheetViews>
  <sheetFormatPr defaultRowHeight="15" x14ac:dyDescent="0.25"/>
  <cols>
    <col min="1" max="1" width="101.5703125" customWidth="1"/>
    <col min="2" max="2" width="21.5703125" customWidth="1"/>
    <col min="3" max="3" width="20" customWidth="1"/>
    <col min="4" max="4" width="13.7109375" bestFit="1" customWidth="1"/>
  </cols>
  <sheetData>
    <row r="1" spans="1:4" ht="62.25" customHeight="1" x14ac:dyDescent="0.25">
      <c r="A1" s="8"/>
      <c r="B1" s="9"/>
    </row>
    <row r="2" spans="1:4" ht="30.6" customHeight="1" x14ac:dyDescent="0.25">
      <c r="A2" s="10" t="s">
        <v>0</v>
      </c>
      <c r="B2" s="11" t="s">
        <v>114</v>
      </c>
    </row>
    <row r="3" spans="1:4" x14ac:dyDescent="0.25">
      <c r="A3" s="12" t="s">
        <v>1</v>
      </c>
      <c r="B3" s="13"/>
    </row>
    <row r="4" spans="1:4" x14ac:dyDescent="0.25">
      <c r="A4" s="14" t="s">
        <v>2</v>
      </c>
      <c r="B4" s="15">
        <f>SUM(B5:B7)</f>
        <v>152176099.25000003</v>
      </c>
      <c r="D4" s="1"/>
    </row>
    <row r="5" spans="1:4" x14ac:dyDescent="0.25">
      <c r="A5" s="16" t="s">
        <v>3</v>
      </c>
      <c r="B5" s="17">
        <v>120375251.31000002</v>
      </c>
      <c r="D5" s="1"/>
    </row>
    <row r="6" spans="1:4" x14ac:dyDescent="0.25">
      <c r="A6" s="16" t="s">
        <v>4</v>
      </c>
      <c r="B6" s="17">
        <v>14087186.76</v>
      </c>
      <c r="D6" s="1"/>
    </row>
    <row r="7" spans="1:4" x14ac:dyDescent="0.25">
      <c r="A7" s="16" t="s">
        <v>5</v>
      </c>
      <c r="B7" s="17">
        <v>17713661.18</v>
      </c>
      <c r="D7" s="1"/>
    </row>
    <row r="8" spans="1:4" x14ac:dyDescent="0.25">
      <c r="A8" s="14" t="s">
        <v>6</v>
      </c>
      <c r="B8" s="15">
        <f>SUM(B9:B15)</f>
        <v>587283279.58999991</v>
      </c>
      <c r="D8" s="1"/>
    </row>
    <row r="9" spans="1:4" x14ac:dyDescent="0.25">
      <c r="A9" s="16" t="s">
        <v>95</v>
      </c>
      <c r="B9" s="17">
        <v>554096379.88999999</v>
      </c>
      <c r="D9" s="1"/>
    </row>
    <row r="10" spans="1:4" x14ac:dyDescent="0.25">
      <c r="A10" s="16" t="s">
        <v>7</v>
      </c>
      <c r="B10" s="17">
        <v>1813852.56</v>
      </c>
      <c r="D10" s="1"/>
    </row>
    <row r="11" spans="1:4" x14ac:dyDescent="0.25">
      <c r="A11" s="16" t="s">
        <v>8</v>
      </c>
      <c r="B11" s="17">
        <v>561651.81000000006</v>
      </c>
      <c r="D11" s="1"/>
    </row>
    <row r="12" spans="1:4" x14ac:dyDescent="0.25">
      <c r="A12" s="16" t="s">
        <v>115</v>
      </c>
      <c r="B12" s="17">
        <v>8024644.46</v>
      </c>
      <c r="D12" s="1"/>
    </row>
    <row r="13" spans="1:4" x14ac:dyDescent="0.25">
      <c r="A13" s="16" t="s">
        <v>9</v>
      </c>
      <c r="B13" s="17">
        <v>84900</v>
      </c>
      <c r="D13" s="1"/>
    </row>
    <row r="14" spans="1:4" x14ac:dyDescent="0.25">
      <c r="A14" s="16" t="s">
        <v>10</v>
      </c>
      <c r="B14" s="17">
        <v>12414092.510000002</v>
      </c>
      <c r="D14" s="1"/>
    </row>
    <row r="15" spans="1:4" x14ac:dyDescent="0.25">
      <c r="A15" s="16" t="s">
        <v>11</v>
      </c>
      <c r="B15" s="17">
        <v>10287758.359999999</v>
      </c>
      <c r="D15" s="1"/>
    </row>
    <row r="16" spans="1:4" x14ac:dyDescent="0.25">
      <c r="A16" s="14" t="s">
        <v>12</v>
      </c>
      <c r="B16" s="15">
        <v>0</v>
      </c>
      <c r="D16" s="1"/>
    </row>
    <row r="17" spans="1:4" x14ac:dyDescent="0.25">
      <c r="A17" s="14" t="s">
        <v>13</v>
      </c>
      <c r="B17" s="15">
        <v>0</v>
      </c>
      <c r="D17" s="1"/>
    </row>
    <row r="18" spans="1:4" x14ac:dyDescent="0.25">
      <c r="A18" s="14" t="s">
        <v>14</v>
      </c>
      <c r="B18" s="15">
        <v>36157437.129999995</v>
      </c>
      <c r="D18" s="1"/>
    </row>
    <row r="19" spans="1:4" x14ac:dyDescent="0.25">
      <c r="A19" s="14" t="s">
        <v>15</v>
      </c>
      <c r="B19" s="15">
        <v>384076.24</v>
      </c>
      <c r="D19" s="1"/>
    </row>
    <row r="20" spans="1:4" x14ac:dyDescent="0.25">
      <c r="A20" s="18" t="s">
        <v>16</v>
      </c>
      <c r="B20" s="60">
        <v>6430174.3799999999</v>
      </c>
      <c r="D20" s="1"/>
    </row>
    <row r="21" spans="1:4" x14ac:dyDescent="0.25">
      <c r="A21" s="19" t="s">
        <v>17</v>
      </c>
      <c r="B21" s="20">
        <f>+B4+B8+B18+B19+B20</f>
        <v>782431066.58999991</v>
      </c>
      <c r="D21" s="1"/>
    </row>
    <row r="22" spans="1:4" x14ac:dyDescent="0.25">
      <c r="A22" s="12" t="s">
        <v>18</v>
      </c>
      <c r="B22" s="13"/>
      <c r="D22" s="1"/>
    </row>
    <row r="23" spans="1:4" x14ac:dyDescent="0.25">
      <c r="A23" s="14" t="s">
        <v>19</v>
      </c>
      <c r="B23" s="15">
        <f>B24+B31</f>
        <v>494684905.35000002</v>
      </c>
      <c r="D23" s="1"/>
    </row>
    <row r="24" spans="1:4" x14ac:dyDescent="0.25">
      <c r="A24" s="21" t="s">
        <v>116</v>
      </c>
      <c r="B24" s="22">
        <f>SUM(B25:B30)</f>
        <v>326413422.20000005</v>
      </c>
      <c r="D24" s="1"/>
    </row>
    <row r="25" spans="1:4" x14ac:dyDescent="0.25">
      <c r="A25" s="21" t="s">
        <v>117</v>
      </c>
      <c r="B25" s="22">
        <v>287771111.30000001</v>
      </c>
      <c r="D25" s="1"/>
    </row>
    <row r="26" spans="1:4" x14ac:dyDescent="0.25">
      <c r="A26" s="21" t="s">
        <v>118</v>
      </c>
      <c r="B26" s="22">
        <v>26091457.07</v>
      </c>
      <c r="D26" s="1"/>
    </row>
    <row r="27" spans="1:4" x14ac:dyDescent="0.25">
      <c r="A27" s="21" t="s">
        <v>20</v>
      </c>
      <c r="B27" s="22">
        <v>2487396.6000000006</v>
      </c>
      <c r="D27" s="1"/>
    </row>
    <row r="28" spans="1:4" x14ac:dyDescent="0.25">
      <c r="A28" s="21" t="s">
        <v>119</v>
      </c>
      <c r="B28" s="22">
        <v>2261800.59</v>
      </c>
      <c r="D28" s="1"/>
    </row>
    <row r="29" spans="1:4" x14ac:dyDescent="0.25">
      <c r="A29" s="21" t="s">
        <v>21</v>
      </c>
      <c r="B29" s="22">
        <v>1925051.7299999995</v>
      </c>
      <c r="D29" s="1"/>
    </row>
    <row r="30" spans="1:4" x14ac:dyDescent="0.25">
      <c r="A30" s="21" t="s">
        <v>100</v>
      </c>
      <c r="B30" s="22">
        <v>5876604.9100000001</v>
      </c>
      <c r="D30" s="1"/>
    </row>
    <row r="31" spans="1:4" x14ac:dyDescent="0.25">
      <c r="A31" s="21" t="s">
        <v>22</v>
      </c>
      <c r="B31" s="22">
        <v>168271483.15000001</v>
      </c>
      <c r="D31" s="1"/>
    </row>
    <row r="32" spans="1:4" x14ac:dyDescent="0.25">
      <c r="A32" s="14" t="s">
        <v>23</v>
      </c>
      <c r="B32" s="15">
        <f>SUM(B33:B44)</f>
        <v>227059589.81999999</v>
      </c>
      <c r="D32" s="1"/>
    </row>
    <row r="33" spans="1:4" x14ac:dyDescent="0.25">
      <c r="A33" s="21" t="s">
        <v>24</v>
      </c>
      <c r="B33" s="22">
        <v>102055180.84</v>
      </c>
      <c r="D33" s="1"/>
    </row>
    <row r="34" spans="1:4" x14ac:dyDescent="0.25">
      <c r="A34" s="21" t="s">
        <v>25</v>
      </c>
      <c r="B34" s="22">
        <v>0</v>
      </c>
      <c r="D34" s="1"/>
    </row>
    <row r="35" spans="1:4" x14ac:dyDescent="0.25">
      <c r="A35" s="21" t="s">
        <v>120</v>
      </c>
      <c r="B35" s="22">
        <v>2051570.9799999997</v>
      </c>
      <c r="D35" s="1"/>
    </row>
    <row r="36" spans="1:4" x14ac:dyDescent="0.25">
      <c r="A36" s="21" t="s">
        <v>121</v>
      </c>
      <c r="B36" s="22">
        <v>13220941.619999997</v>
      </c>
      <c r="D36" s="1"/>
    </row>
    <row r="37" spans="1:4" x14ac:dyDescent="0.25">
      <c r="A37" s="21" t="s">
        <v>122</v>
      </c>
      <c r="B37" s="22">
        <v>11200791.449999999</v>
      </c>
      <c r="D37" s="1"/>
    </row>
    <row r="38" spans="1:4" x14ac:dyDescent="0.25">
      <c r="A38" s="21" t="s">
        <v>26</v>
      </c>
      <c r="B38" s="22">
        <v>0</v>
      </c>
      <c r="D38" s="1"/>
    </row>
    <row r="39" spans="1:4" x14ac:dyDescent="0.25">
      <c r="A39" s="21" t="s">
        <v>123</v>
      </c>
      <c r="B39" s="22">
        <v>6031778.9100000001</v>
      </c>
      <c r="D39" s="1"/>
    </row>
    <row r="40" spans="1:4" x14ac:dyDescent="0.25">
      <c r="A40" s="21" t="s">
        <v>124</v>
      </c>
      <c r="B40" s="22">
        <v>35937536.660000004</v>
      </c>
      <c r="D40" s="1"/>
    </row>
    <row r="41" spans="1:4" x14ac:dyDescent="0.25">
      <c r="A41" s="21" t="s">
        <v>27</v>
      </c>
      <c r="B41" s="22">
        <v>2632470.75</v>
      </c>
      <c r="D41" s="1"/>
    </row>
    <row r="42" spans="1:4" x14ac:dyDescent="0.25">
      <c r="A42" s="21" t="s">
        <v>28</v>
      </c>
      <c r="B42" s="22">
        <v>0</v>
      </c>
      <c r="D42" s="1"/>
    </row>
    <row r="43" spans="1:4" x14ac:dyDescent="0.25">
      <c r="A43" s="21" t="s">
        <v>101</v>
      </c>
      <c r="B43" s="22">
        <v>5643199.8800000008</v>
      </c>
      <c r="D43" s="1"/>
    </row>
    <row r="44" spans="1:4" x14ac:dyDescent="0.25">
      <c r="A44" s="21" t="s">
        <v>125</v>
      </c>
      <c r="B44" s="22">
        <v>48286118.729999997</v>
      </c>
      <c r="D44" s="1"/>
    </row>
    <row r="45" spans="1:4" x14ac:dyDescent="0.25">
      <c r="A45" s="14" t="s">
        <v>29</v>
      </c>
      <c r="B45" s="15">
        <f>SUM(B46:B49)</f>
        <v>31094983.510000005</v>
      </c>
      <c r="D45" s="1"/>
    </row>
    <row r="46" spans="1:4" x14ac:dyDescent="0.25">
      <c r="A46" s="21" t="s">
        <v>126</v>
      </c>
      <c r="B46" s="22">
        <v>315418.93000000005</v>
      </c>
      <c r="D46" s="1"/>
    </row>
    <row r="47" spans="1:4" x14ac:dyDescent="0.25">
      <c r="A47" s="21" t="s">
        <v>127</v>
      </c>
      <c r="B47" s="22">
        <v>30779564.580000006</v>
      </c>
      <c r="D47" s="1"/>
    </row>
    <row r="48" spans="1:4" x14ac:dyDescent="0.25">
      <c r="A48" s="21" t="s">
        <v>30</v>
      </c>
      <c r="B48" s="22">
        <v>0</v>
      </c>
      <c r="D48" s="1"/>
    </row>
    <row r="49" spans="1:4" x14ac:dyDescent="0.25">
      <c r="A49" s="21" t="s">
        <v>31</v>
      </c>
      <c r="B49" s="22">
        <v>0</v>
      </c>
      <c r="D49" s="1"/>
    </row>
    <row r="50" spans="1:4" x14ac:dyDescent="0.25">
      <c r="A50" s="14" t="s">
        <v>32</v>
      </c>
      <c r="B50" s="15">
        <v>10359085.109999999</v>
      </c>
      <c r="D50" s="1"/>
    </row>
    <row r="51" spans="1:4" x14ac:dyDescent="0.25">
      <c r="A51" s="18" t="s">
        <v>33</v>
      </c>
      <c r="B51" s="61">
        <v>10933957.050000001</v>
      </c>
      <c r="D51" s="1"/>
    </row>
    <row r="52" spans="1:4" x14ac:dyDescent="0.25">
      <c r="A52" s="23" t="s">
        <v>34</v>
      </c>
      <c r="B52" s="20">
        <f>B51+B50+B45+B32+B23</f>
        <v>774132520.84000003</v>
      </c>
      <c r="D52" s="1"/>
    </row>
    <row r="53" spans="1:4" x14ac:dyDescent="0.25">
      <c r="A53" s="23" t="s">
        <v>35</v>
      </c>
      <c r="B53" s="20">
        <f>B21-B52</f>
        <v>8298545.7499998808</v>
      </c>
      <c r="D53" s="1"/>
    </row>
    <row r="54" spans="1:4" x14ac:dyDescent="0.25">
      <c r="A54" s="24" t="s">
        <v>36</v>
      </c>
      <c r="B54" s="25">
        <f>SUM(B55:B57)</f>
        <v>1572541.94</v>
      </c>
      <c r="D54" s="1"/>
    </row>
    <row r="55" spans="1:4" x14ac:dyDescent="0.25">
      <c r="A55" s="21" t="s">
        <v>37</v>
      </c>
      <c r="B55" s="22">
        <v>1755661.72</v>
      </c>
      <c r="D55" s="1"/>
    </row>
    <row r="56" spans="1:4" x14ac:dyDescent="0.25">
      <c r="A56" s="21" t="s">
        <v>38</v>
      </c>
      <c r="B56" s="22">
        <v>-171983.77</v>
      </c>
      <c r="D56" s="1"/>
    </row>
    <row r="57" spans="1:4" x14ac:dyDescent="0.25">
      <c r="A57" s="21" t="s">
        <v>39</v>
      </c>
      <c r="B57" s="22">
        <v>-11136.01</v>
      </c>
      <c r="D57" s="1"/>
    </row>
    <row r="58" spans="1:4" x14ac:dyDescent="0.25">
      <c r="A58" s="24" t="s">
        <v>40</v>
      </c>
      <c r="B58" s="25">
        <v>0</v>
      </c>
      <c r="D58" s="1"/>
    </row>
    <row r="59" spans="1:4" x14ac:dyDescent="0.25">
      <c r="A59" s="21" t="s">
        <v>41</v>
      </c>
      <c r="B59" s="22">
        <v>0</v>
      </c>
      <c r="D59" s="1"/>
    </row>
    <row r="60" spans="1:4" x14ac:dyDescent="0.25">
      <c r="A60" s="21" t="s">
        <v>42</v>
      </c>
      <c r="B60" s="22">
        <v>0</v>
      </c>
      <c r="D60" s="1"/>
    </row>
    <row r="61" spans="1:4" x14ac:dyDescent="0.25">
      <c r="A61" s="24" t="s">
        <v>43</v>
      </c>
      <c r="B61" s="25">
        <f>SUM(B62:B63)</f>
        <v>9919413.7499999981</v>
      </c>
      <c r="D61" s="1"/>
    </row>
    <row r="62" spans="1:4" x14ac:dyDescent="0.25">
      <c r="A62" s="21" t="s">
        <v>44</v>
      </c>
      <c r="B62" s="22">
        <v>18888005.039999999</v>
      </c>
      <c r="D62" s="1"/>
    </row>
    <row r="63" spans="1:4" x14ac:dyDescent="0.25">
      <c r="A63" s="21" t="s">
        <v>45</v>
      </c>
      <c r="B63" s="22">
        <v>-8968591.290000001</v>
      </c>
      <c r="D63" s="1"/>
    </row>
    <row r="64" spans="1:4" x14ac:dyDescent="0.25">
      <c r="A64" s="26" t="s">
        <v>46</v>
      </c>
      <c r="B64" s="25">
        <v>1206237.3900000001</v>
      </c>
      <c r="D64" s="1"/>
    </row>
    <row r="65" spans="1:4" ht="15.75" x14ac:dyDescent="0.25">
      <c r="A65" s="27" t="s">
        <v>47</v>
      </c>
      <c r="B65" s="28">
        <f>B53+B54+B58+B61-B64</f>
        <v>18584264.049999878</v>
      </c>
      <c r="D65" s="1"/>
    </row>
    <row r="66" spans="1:4" x14ac:dyDescent="0.25">
      <c r="B66" s="1"/>
    </row>
    <row r="67" spans="1:4" x14ac:dyDescent="0.25">
      <c r="B67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F4F98-7B58-4AD8-8422-7ABA7C183AE6}">
  <dimension ref="A1:E61"/>
  <sheetViews>
    <sheetView zoomScale="110" zoomScaleNormal="110" workbookViewId="0">
      <selection activeCell="A2" sqref="A2:D2"/>
    </sheetView>
  </sheetViews>
  <sheetFormatPr defaultRowHeight="15" x14ac:dyDescent="0.25"/>
  <cols>
    <col min="1" max="1" width="63.140625" customWidth="1"/>
    <col min="2" max="2" width="22.42578125" customWidth="1"/>
    <col min="3" max="3" width="63.140625" customWidth="1"/>
    <col min="4" max="4" width="22.42578125" customWidth="1"/>
  </cols>
  <sheetData>
    <row r="1" spans="1:5" ht="90.6" customHeight="1" x14ac:dyDescent="0.25">
      <c r="A1" s="2"/>
      <c r="B1" s="29"/>
      <c r="C1" s="2"/>
      <c r="D1" s="2"/>
    </row>
    <row r="2" spans="1:5" s="2" customFormat="1" ht="30.6" customHeight="1" x14ac:dyDescent="0.25">
      <c r="A2" s="62" t="s">
        <v>48</v>
      </c>
      <c r="B2" s="63"/>
      <c r="C2" s="63"/>
      <c r="D2" s="63"/>
      <c r="E2" s="3"/>
    </row>
    <row r="3" spans="1:5" s="2" customFormat="1" x14ac:dyDescent="0.25">
      <c r="A3" s="64" t="s">
        <v>49</v>
      </c>
      <c r="B3" s="65"/>
      <c r="C3" s="65" t="s">
        <v>50</v>
      </c>
      <c r="D3" s="65"/>
      <c r="E3" s="3"/>
    </row>
    <row r="4" spans="1:5" s="2" customFormat="1" ht="21.6" customHeight="1" x14ac:dyDescent="0.25">
      <c r="A4" s="66"/>
      <c r="B4" s="67"/>
      <c r="C4" s="67"/>
      <c r="D4" s="67"/>
      <c r="E4" s="3"/>
    </row>
    <row r="5" spans="1:5" s="2" customFormat="1" ht="21" customHeight="1" x14ac:dyDescent="0.25">
      <c r="A5" s="68"/>
      <c r="B5" s="6" t="s">
        <v>114</v>
      </c>
      <c r="C5" s="69"/>
      <c r="D5" s="11" t="s">
        <v>114</v>
      </c>
      <c r="E5" s="3"/>
    </row>
    <row r="6" spans="1:5" ht="15.75" x14ac:dyDescent="0.25">
      <c r="A6" s="31" t="s">
        <v>51</v>
      </c>
      <c r="B6" s="70">
        <f>B8+B16+B26</f>
        <v>426476657.31999981</v>
      </c>
      <c r="C6" s="31" t="s">
        <v>52</v>
      </c>
      <c r="D6" s="32">
        <f>D8+D10+D16</f>
        <v>587840772.63</v>
      </c>
    </row>
    <row r="7" spans="1:5" x14ac:dyDescent="0.25">
      <c r="A7" s="35"/>
      <c r="B7" s="71"/>
      <c r="C7" s="35"/>
      <c r="D7" s="36"/>
    </row>
    <row r="8" spans="1:5" x14ac:dyDescent="0.25">
      <c r="A8" s="39" t="s">
        <v>53</v>
      </c>
      <c r="B8" s="72">
        <f>SUM(B10:B14)</f>
        <v>887572.7699999999</v>
      </c>
      <c r="C8" s="39" t="s">
        <v>54</v>
      </c>
      <c r="D8" s="40">
        <v>131519497.48999999</v>
      </c>
    </row>
    <row r="9" spans="1:5" x14ac:dyDescent="0.25">
      <c r="A9" s="35"/>
      <c r="B9" s="71"/>
      <c r="C9" s="35"/>
      <c r="D9" s="36"/>
    </row>
    <row r="10" spans="1:5" x14ac:dyDescent="0.25">
      <c r="A10" s="35" t="s">
        <v>55</v>
      </c>
      <c r="B10" s="42">
        <v>0</v>
      </c>
      <c r="C10" s="39" t="s">
        <v>56</v>
      </c>
      <c r="D10" s="40">
        <f>SUM(D12:D14)</f>
        <v>307668363.42000002</v>
      </c>
    </row>
    <row r="11" spans="1:5" x14ac:dyDescent="0.25">
      <c r="A11" s="35" t="s">
        <v>128</v>
      </c>
      <c r="B11" s="42">
        <v>799915.89999999991</v>
      </c>
      <c r="C11" s="35"/>
      <c r="D11" s="36"/>
    </row>
    <row r="12" spans="1:5" x14ac:dyDescent="0.25">
      <c r="A12" s="35" t="s">
        <v>102</v>
      </c>
      <c r="B12" s="42">
        <v>0</v>
      </c>
      <c r="C12" s="35" t="s">
        <v>57</v>
      </c>
      <c r="D12" s="42">
        <v>0</v>
      </c>
    </row>
    <row r="13" spans="1:5" x14ac:dyDescent="0.25">
      <c r="A13" s="35" t="s">
        <v>58</v>
      </c>
      <c r="B13" s="43">
        <v>0</v>
      </c>
      <c r="C13" s="35" t="s">
        <v>59</v>
      </c>
      <c r="D13" s="42">
        <v>11138971.59</v>
      </c>
    </row>
    <row r="14" spans="1:5" x14ac:dyDescent="0.25">
      <c r="A14" s="35" t="s">
        <v>129</v>
      </c>
      <c r="B14" s="42">
        <v>87656.87</v>
      </c>
      <c r="C14" s="35" t="s">
        <v>130</v>
      </c>
      <c r="D14" s="42">
        <v>296529391.83000004</v>
      </c>
    </row>
    <row r="15" spans="1:5" x14ac:dyDescent="0.25">
      <c r="A15" s="35"/>
      <c r="B15" s="42"/>
      <c r="C15" s="35"/>
      <c r="D15" s="36"/>
    </row>
    <row r="16" spans="1:5" x14ac:dyDescent="0.25">
      <c r="A16" s="39" t="s">
        <v>60</v>
      </c>
      <c r="B16" s="40">
        <f>SUM(B18:B24)</f>
        <v>417923870.42999983</v>
      </c>
      <c r="C16" s="39" t="s">
        <v>61</v>
      </c>
      <c r="D16" s="40">
        <f>SUM(D18:D21)</f>
        <v>148652911.72</v>
      </c>
    </row>
    <row r="17" spans="1:4" x14ac:dyDescent="0.25">
      <c r="A17" s="35"/>
      <c r="B17" s="71"/>
      <c r="C17" s="35"/>
      <c r="D17" s="36"/>
    </row>
    <row r="18" spans="1:4" x14ac:dyDescent="0.25">
      <c r="A18" s="35" t="s">
        <v>62</v>
      </c>
      <c r="B18" s="42">
        <v>357759889.40999997</v>
      </c>
      <c r="C18" s="35" t="s">
        <v>103</v>
      </c>
      <c r="D18" s="42">
        <v>18584264.050000001</v>
      </c>
    </row>
    <row r="19" spans="1:4" x14ac:dyDescent="0.25">
      <c r="A19" s="35" t="s">
        <v>131</v>
      </c>
      <c r="B19" s="73">
        <v>20239959.809999973</v>
      </c>
      <c r="C19" s="35" t="s">
        <v>104</v>
      </c>
      <c r="D19" s="42">
        <v>130068647.67</v>
      </c>
    </row>
    <row r="20" spans="1:4" x14ac:dyDescent="0.25">
      <c r="A20" s="35" t="s">
        <v>63</v>
      </c>
      <c r="B20" s="42">
        <v>13503342.140000001</v>
      </c>
      <c r="C20" s="35" t="s">
        <v>64</v>
      </c>
      <c r="D20" s="42">
        <v>0</v>
      </c>
    </row>
    <row r="21" spans="1:4" x14ac:dyDescent="0.25">
      <c r="A21" s="35" t="s">
        <v>132</v>
      </c>
      <c r="B21" s="43">
        <v>16852987.52</v>
      </c>
      <c r="C21" s="7"/>
      <c r="D21" s="43"/>
    </row>
    <row r="22" spans="1:4" x14ac:dyDescent="0.25">
      <c r="A22" s="35" t="s">
        <v>133</v>
      </c>
      <c r="B22" s="73">
        <v>9304998.2799999993</v>
      </c>
      <c r="C22" s="35"/>
      <c r="D22" s="36"/>
    </row>
    <row r="23" spans="1:4" ht="15.75" x14ac:dyDescent="0.25">
      <c r="A23" s="35" t="s">
        <v>65</v>
      </c>
      <c r="B23" s="42"/>
      <c r="C23" s="31" t="s">
        <v>66</v>
      </c>
      <c r="D23" s="32">
        <v>19163399.830000002</v>
      </c>
    </row>
    <row r="24" spans="1:4" x14ac:dyDescent="0.25">
      <c r="A24" s="35" t="s">
        <v>67</v>
      </c>
      <c r="B24" s="42">
        <v>262693.27</v>
      </c>
      <c r="C24" s="35"/>
      <c r="D24" s="36"/>
    </row>
    <row r="25" spans="1:4" x14ac:dyDescent="0.25">
      <c r="A25" s="35"/>
      <c r="B25" s="42"/>
      <c r="C25" s="35"/>
      <c r="D25" s="36"/>
    </row>
    <row r="26" spans="1:4" ht="15.75" x14ac:dyDescent="0.25">
      <c r="A26" s="39" t="s">
        <v>68</v>
      </c>
      <c r="B26" s="72">
        <v>7665214.1199999992</v>
      </c>
      <c r="C26" s="31" t="s">
        <v>134</v>
      </c>
      <c r="D26" s="74">
        <v>4426531.2799999993</v>
      </c>
    </row>
    <row r="27" spans="1:4" x14ac:dyDescent="0.25">
      <c r="A27" s="35"/>
      <c r="B27" s="71"/>
      <c r="C27" s="35"/>
      <c r="D27" s="36"/>
    </row>
    <row r="28" spans="1:4" x14ac:dyDescent="0.25">
      <c r="A28" s="35"/>
      <c r="B28" s="71"/>
      <c r="C28" s="35"/>
      <c r="D28" s="36"/>
    </row>
    <row r="29" spans="1:4" ht="15.75" x14ac:dyDescent="0.25">
      <c r="A29" s="30" t="s">
        <v>69</v>
      </c>
      <c r="B29" s="44">
        <f>B31+B33+B45+B47</f>
        <v>589726264.44000006</v>
      </c>
      <c r="C29" s="31" t="s">
        <v>70</v>
      </c>
      <c r="D29" s="32">
        <f>SUM(D31:D42)</f>
        <v>19087783.200000003</v>
      </c>
    </row>
    <row r="30" spans="1:4" x14ac:dyDescent="0.25">
      <c r="A30" s="33"/>
      <c r="B30" s="34"/>
      <c r="C30" s="35"/>
      <c r="D30" s="36"/>
    </row>
    <row r="31" spans="1:4" x14ac:dyDescent="0.25">
      <c r="A31" s="37" t="s">
        <v>71</v>
      </c>
      <c r="B31" s="38">
        <v>557500.47</v>
      </c>
      <c r="C31" s="35" t="s">
        <v>72</v>
      </c>
      <c r="D31" s="42">
        <v>1824117.28</v>
      </c>
    </row>
    <row r="32" spans="1:4" x14ac:dyDescent="0.25">
      <c r="A32" s="33"/>
      <c r="B32" s="34"/>
      <c r="C32" s="35" t="s">
        <v>96</v>
      </c>
      <c r="D32" s="42">
        <v>0</v>
      </c>
    </row>
    <row r="33" spans="1:4" x14ac:dyDescent="0.25">
      <c r="A33" s="37" t="s">
        <v>73</v>
      </c>
      <c r="B33" s="38">
        <f>SUM(B35:B43)</f>
        <v>102923517.86999999</v>
      </c>
      <c r="C33" s="35" t="s">
        <v>74</v>
      </c>
      <c r="D33" s="42">
        <v>0</v>
      </c>
    </row>
    <row r="34" spans="1:4" x14ac:dyDescent="0.25">
      <c r="A34" s="33"/>
      <c r="B34" s="34"/>
      <c r="C34" s="35" t="s">
        <v>75</v>
      </c>
      <c r="D34" s="42">
        <v>0</v>
      </c>
    </row>
    <row r="35" spans="1:4" x14ac:dyDescent="0.25">
      <c r="A35" s="33" t="s">
        <v>135</v>
      </c>
      <c r="B35" s="41">
        <v>39891237.579999998</v>
      </c>
      <c r="C35" s="35" t="s">
        <v>105</v>
      </c>
      <c r="D35" s="42">
        <v>0</v>
      </c>
    </row>
    <row r="36" spans="1:4" x14ac:dyDescent="0.25">
      <c r="A36" s="33" t="s">
        <v>76</v>
      </c>
      <c r="B36" s="41">
        <v>2248467.56</v>
      </c>
      <c r="C36" s="35" t="s">
        <v>136</v>
      </c>
      <c r="D36" s="42">
        <v>750</v>
      </c>
    </row>
    <row r="37" spans="1:4" x14ac:dyDescent="0.25">
      <c r="A37" s="33" t="s">
        <v>77</v>
      </c>
      <c r="B37" s="41">
        <v>32500</v>
      </c>
      <c r="C37" s="35" t="s">
        <v>137</v>
      </c>
      <c r="D37" s="42">
        <v>270528.2</v>
      </c>
    </row>
    <row r="38" spans="1:4" x14ac:dyDescent="0.25">
      <c r="A38" s="33" t="s">
        <v>106</v>
      </c>
      <c r="B38" s="41">
        <v>823266.09</v>
      </c>
      <c r="C38" s="35" t="s">
        <v>78</v>
      </c>
      <c r="D38" s="42">
        <v>49602.65</v>
      </c>
    </row>
    <row r="39" spans="1:4" x14ac:dyDescent="0.25">
      <c r="A39" s="33" t="s">
        <v>79</v>
      </c>
      <c r="B39" s="41">
        <v>1509943.6400000001</v>
      </c>
      <c r="C39" s="35" t="s">
        <v>138</v>
      </c>
      <c r="D39" s="42">
        <v>11809007.690000001</v>
      </c>
    </row>
    <row r="40" spans="1:4" x14ac:dyDescent="0.25">
      <c r="A40" s="33" t="s">
        <v>80</v>
      </c>
      <c r="B40" s="41">
        <v>3028489.76</v>
      </c>
      <c r="C40" s="35" t="s">
        <v>139</v>
      </c>
      <c r="D40" s="42">
        <v>405128.46</v>
      </c>
    </row>
    <row r="41" spans="1:4" x14ac:dyDescent="0.25">
      <c r="A41" s="33" t="s">
        <v>81</v>
      </c>
      <c r="B41" s="41"/>
      <c r="C41" s="35" t="s">
        <v>107</v>
      </c>
      <c r="D41" s="42">
        <v>0</v>
      </c>
    </row>
    <row r="42" spans="1:4" x14ac:dyDescent="0.25">
      <c r="A42" s="33" t="s">
        <v>82</v>
      </c>
      <c r="B42" s="41">
        <v>32821307.659999996</v>
      </c>
      <c r="C42" s="35" t="s">
        <v>83</v>
      </c>
      <c r="D42" s="42">
        <v>4728648.92</v>
      </c>
    </row>
    <row r="43" spans="1:4" x14ac:dyDescent="0.25">
      <c r="A43" s="33" t="s">
        <v>84</v>
      </c>
      <c r="B43" s="41">
        <v>22568305.579999998</v>
      </c>
      <c r="C43" s="35"/>
      <c r="D43" s="36"/>
    </row>
    <row r="44" spans="1:4" x14ac:dyDescent="0.25">
      <c r="A44" s="33"/>
      <c r="B44" s="34"/>
      <c r="C44" s="35"/>
      <c r="D44" s="36"/>
    </row>
    <row r="45" spans="1:4" ht="15.75" x14ac:dyDescent="0.25">
      <c r="A45" s="37" t="s">
        <v>85</v>
      </c>
      <c r="B45" s="38">
        <v>0</v>
      </c>
      <c r="C45" s="31" t="s">
        <v>86</v>
      </c>
      <c r="D45" s="32">
        <f>SUM(D47:D50)</f>
        <v>392578883.31999999</v>
      </c>
    </row>
    <row r="46" spans="1:4" x14ac:dyDescent="0.25">
      <c r="A46" s="33"/>
      <c r="B46" s="34"/>
      <c r="C46" s="35"/>
      <c r="D46" s="36"/>
    </row>
    <row r="47" spans="1:4" x14ac:dyDescent="0.25">
      <c r="A47" s="37" t="s">
        <v>87</v>
      </c>
      <c r="B47" s="38">
        <f>SUM(B49:B50)</f>
        <v>486245246.10000002</v>
      </c>
      <c r="C47" s="35" t="s">
        <v>140</v>
      </c>
      <c r="D47" s="42">
        <v>19935121.329999998</v>
      </c>
    </row>
    <row r="48" spans="1:4" x14ac:dyDescent="0.25">
      <c r="A48" s="33"/>
      <c r="B48" s="34"/>
      <c r="C48" s="35" t="s">
        <v>108</v>
      </c>
      <c r="D48" s="42">
        <v>285913867.12</v>
      </c>
    </row>
    <row r="49" spans="1:4" x14ac:dyDescent="0.25">
      <c r="A49" s="33" t="s">
        <v>88</v>
      </c>
      <c r="B49" s="41">
        <v>486141052.80000001</v>
      </c>
      <c r="C49" s="35" t="s">
        <v>109</v>
      </c>
      <c r="D49" s="42">
        <v>86729894.86999999</v>
      </c>
    </row>
    <row r="50" spans="1:4" x14ac:dyDescent="0.25">
      <c r="A50" s="33" t="s">
        <v>89</v>
      </c>
      <c r="B50" s="41">
        <v>104193.3</v>
      </c>
      <c r="C50" s="35"/>
      <c r="D50" s="42"/>
    </row>
    <row r="51" spans="1:4" x14ac:dyDescent="0.25">
      <c r="A51" s="33"/>
      <c r="B51" s="34"/>
      <c r="C51" s="35"/>
      <c r="D51" s="36"/>
    </row>
    <row r="52" spans="1:4" x14ac:dyDescent="0.25">
      <c r="A52" s="33"/>
      <c r="B52" s="34"/>
      <c r="C52" s="35"/>
      <c r="D52" s="36"/>
    </row>
    <row r="53" spans="1:4" ht="15.75" x14ac:dyDescent="0.25">
      <c r="A53" s="30" t="s">
        <v>90</v>
      </c>
      <c r="B53" s="32">
        <f>B55+B56</f>
        <v>6894448.5</v>
      </c>
      <c r="C53" s="35"/>
      <c r="D53" s="36"/>
    </row>
    <row r="54" spans="1:4" ht="15.75" x14ac:dyDescent="0.25">
      <c r="A54" s="45"/>
      <c r="B54" s="46"/>
      <c r="C54" s="35"/>
      <c r="D54" s="36"/>
    </row>
    <row r="55" spans="1:4" x14ac:dyDescent="0.25">
      <c r="A55" s="33" t="s">
        <v>141</v>
      </c>
      <c r="B55" s="41">
        <v>904494.53</v>
      </c>
      <c r="C55" s="35"/>
      <c r="D55" s="36"/>
    </row>
    <row r="56" spans="1:4" x14ac:dyDescent="0.25">
      <c r="A56" s="33" t="s">
        <v>142</v>
      </c>
      <c r="B56" s="41">
        <v>5989953.9699999997</v>
      </c>
      <c r="C56" s="35"/>
      <c r="D56" s="36"/>
    </row>
    <row r="57" spans="1:4" x14ac:dyDescent="0.25">
      <c r="A57" s="33"/>
      <c r="B57" s="34"/>
      <c r="C57" s="35"/>
      <c r="D57" s="36"/>
    </row>
    <row r="58" spans="1:4" x14ac:dyDescent="0.25">
      <c r="A58" s="47"/>
      <c r="B58" s="48"/>
      <c r="C58" s="49"/>
      <c r="D58" s="50"/>
    </row>
    <row r="59" spans="1:4" ht="15.75" x14ac:dyDescent="0.25">
      <c r="A59" s="5" t="s">
        <v>91</v>
      </c>
      <c r="B59" s="75">
        <f>B53+B29+B6</f>
        <v>1023097370.2599999</v>
      </c>
      <c r="C59" s="51" t="s">
        <v>92</v>
      </c>
      <c r="D59" s="76">
        <f>D45+D29+D26+D23+D6</f>
        <v>1023097370.26</v>
      </c>
    </row>
    <row r="60" spans="1:4" x14ac:dyDescent="0.25">
      <c r="A60" s="33"/>
      <c r="B60" s="34"/>
      <c r="C60" s="35"/>
      <c r="D60" s="36"/>
    </row>
    <row r="61" spans="1:4" ht="15.75" x14ac:dyDescent="0.25">
      <c r="A61" s="30" t="s">
        <v>93</v>
      </c>
      <c r="B61" s="52">
        <v>282585095.30999994</v>
      </c>
      <c r="C61" s="31" t="s">
        <v>94</v>
      </c>
      <c r="D61" s="52">
        <v>282585095.30999994</v>
      </c>
    </row>
  </sheetData>
  <mergeCells count="3">
    <mergeCell ref="A2:D2"/>
    <mergeCell ref="A3:B4"/>
    <mergeCell ref="C3:D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1C39F-B047-4FDB-B38C-B5FE9FB1E140}">
  <dimension ref="A1:E27"/>
  <sheetViews>
    <sheetView workbookViewId="0">
      <selection activeCell="A2" sqref="A2:E2"/>
    </sheetView>
  </sheetViews>
  <sheetFormatPr defaultRowHeight="15" x14ac:dyDescent="0.25"/>
  <cols>
    <col min="1" max="1" width="64.5703125" customWidth="1"/>
    <col min="2" max="2" width="13.7109375" style="1" bestFit="1" customWidth="1"/>
    <col min="3" max="3" width="12.5703125" style="1" customWidth="1"/>
    <col min="4" max="4" width="64.5703125" customWidth="1"/>
    <col min="5" max="5" width="13.7109375" bestFit="1" customWidth="1"/>
  </cols>
  <sheetData>
    <row r="1" spans="1:5" s="4" customFormat="1" ht="67.5" customHeight="1" x14ac:dyDescent="0.25">
      <c r="A1"/>
      <c r="B1" s="1"/>
      <c r="C1" s="1"/>
      <c r="D1"/>
      <c r="E1"/>
    </row>
    <row r="2" spans="1:5" s="4" customFormat="1" ht="41.25" customHeight="1" x14ac:dyDescent="0.25">
      <c r="A2" s="59" t="s">
        <v>157</v>
      </c>
      <c r="B2" s="59"/>
      <c r="C2" s="59"/>
      <c r="D2" s="59"/>
      <c r="E2" s="59"/>
    </row>
    <row r="3" spans="1:5" x14ac:dyDescent="0.25">
      <c r="A3" s="54" t="s">
        <v>97</v>
      </c>
      <c r="B3" s="53">
        <v>18584264.050000001</v>
      </c>
      <c r="C3" s="53"/>
      <c r="D3" s="54" t="s">
        <v>98</v>
      </c>
      <c r="E3" s="55">
        <v>402054084.47999996</v>
      </c>
    </row>
    <row r="4" spans="1:5" x14ac:dyDescent="0.25">
      <c r="A4" s="54"/>
      <c r="B4" s="55"/>
      <c r="C4" s="55"/>
      <c r="D4" s="54" t="s">
        <v>98</v>
      </c>
      <c r="E4" s="55">
        <v>486129103.39999998</v>
      </c>
    </row>
    <row r="5" spans="1:5" x14ac:dyDescent="0.25">
      <c r="A5" s="54" t="s">
        <v>143</v>
      </c>
      <c r="B5" s="55"/>
      <c r="C5" s="55"/>
      <c r="D5" s="54"/>
      <c r="E5" s="54"/>
    </row>
    <row r="6" spans="1:5" x14ac:dyDescent="0.25">
      <c r="A6" s="54" t="s">
        <v>144</v>
      </c>
      <c r="B6" s="55">
        <v>31094983.510000002</v>
      </c>
      <c r="C6" s="55"/>
      <c r="D6" s="54" t="s">
        <v>99</v>
      </c>
      <c r="E6" s="53">
        <f>E4-E3</f>
        <v>84075018.920000017</v>
      </c>
    </row>
    <row r="7" spans="1:5" x14ac:dyDescent="0.25">
      <c r="A7" s="54" t="s">
        <v>145</v>
      </c>
      <c r="B7" s="55">
        <v>2451218.370000001</v>
      </c>
      <c r="C7" s="55"/>
      <c r="D7" s="54"/>
      <c r="E7" s="54"/>
    </row>
    <row r="8" spans="1:5" x14ac:dyDescent="0.25">
      <c r="A8" s="54" t="s">
        <v>146</v>
      </c>
      <c r="B8" s="55">
        <v>-1578804.02</v>
      </c>
      <c r="C8" s="55"/>
      <c r="D8" s="54"/>
      <c r="E8" s="54"/>
    </row>
    <row r="9" spans="1:5" x14ac:dyDescent="0.25">
      <c r="A9" s="54" t="s">
        <v>147</v>
      </c>
      <c r="B9" s="55">
        <v>-185310.96</v>
      </c>
      <c r="C9" s="55"/>
      <c r="D9" s="54"/>
      <c r="E9" s="54"/>
    </row>
    <row r="10" spans="1:5" x14ac:dyDescent="0.25">
      <c r="A10" s="54" t="s">
        <v>148</v>
      </c>
      <c r="B10" s="55">
        <v>-1950906.13</v>
      </c>
      <c r="C10" s="55"/>
      <c r="D10" s="54"/>
      <c r="E10" s="54"/>
    </row>
    <row r="11" spans="1:5" x14ac:dyDescent="0.25">
      <c r="A11" s="54"/>
      <c r="B11" s="55"/>
      <c r="C11" s="55"/>
      <c r="D11" s="54"/>
      <c r="E11" s="54"/>
    </row>
    <row r="12" spans="1:5" x14ac:dyDescent="0.25">
      <c r="A12" s="54" t="s">
        <v>149</v>
      </c>
      <c r="B12" s="55"/>
      <c r="C12" s="55"/>
      <c r="D12" s="54"/>
      <c r="E12" s="54"/>
    </row>
    <row r="13" spans="1:5" x14ac:dyDescent="0.25">
      <c r="A13" s="54" t="s">
        <v>150</v>
      </c>
      <c r="B13" s="55">
        <v>61927261.729999959</v>
      </c>
      <c r="C13" s="55"/>
      <c r="D13" s="54"/>
      <c r="E13" s="54"/>
    </row>
    <row r="14" spans="1:5" x14ac:dyDescent="0.25">
      <c r="A14" s="54" t="s">
        <v>151</v>
      </c>
      <c r="B14" s="55">
        <v>-384076.24</v>
      </c>
      <c r="C14" s="55"/>
      <c r="D14" s="54"/>
      <c r="E14" s="54"/>
    </row>
    <row r="15" spans="1:5" x14ac:dyDescent="0.25">
      <c r="A15" s="54" t="s">
        <v>152</v>
      </c>
      <c r="B15" s="55">
        <v>393286.61</v>
      </c>
      <c r="C15" s="55"/>
      <c r="D15" s="54"/>
      <c r="E15" s="54"/>
    </row>
    <row r="16" spans="1:5" x14ac:dyDescent="0.25">
      <c r="A16" s="54" t="s">
        <v>153</v>
      </c>
      <c r="B16" s="55">
        <v>-7057581.6399999997</v>
      </c>
      <c r="C16" s="55"/>
      <c r="D16" s="54"/>
      <c r="E16" s="54"/>
    </row>
    <row r="17" spans="1:5" x14ac:dyDescent="0.25">
      <c r="A17" s="56" t="s">
        <v>154</v>
      </c>
      <c r="B17" s="55"/>
      <c r="C17" s="57">
        <v>2202245.55999998</v>
      </c>
      <c r="D17" s="54"/>
      <c r="E17" s="54"/>
    </row>
    <row r="18" spans="1:5" x14ac:dyDescent="0.25">
      <c r="A18" s="56" t="s">
        <v>155</v>
      </c>
      <c r="B18" s="55"/>
      <c r="C18" s="57">
        <v>4855336.0800000401</v>
      </c>
      <c r="D18" s="54"/>
      <c r="E18" s="54"/>
    </row>
    <row r="19" spans="1:5" x14ac:dyDescent="0.25">
      <c r="A19" s="54"/>
      <c r="B19" s="55"/>
      <c r="C19" s="55"/>
      <c r="D19" s="54"/>
      <c r="E19" s="54"/>
    </row>
    <row r="20" spans="1:5" x14ac:dyDescent="0.25">
      <c r="A20" s="54" t="s">
        <v>156</v>
      </c>
      <c r="B20" s="55"/>
      <c r="C20" s="55"/>
      <c r="D20" s="54"/>
      <c r="E20" s="54"/>
    </row>
    <row r="21" spans="1:5" x14ac:dyDescent="0.25">
      <c r="A21" s="54" t="s">
        <v>110</v>
      </c>
      <c r="B21" s="55">
        <v>-19359316.359999999</v>
      </c>
      <c r="C21" s="55"/>
      <c r="D21" s="54"/>
      <c r="E21" s="54"/>
    </row>
    <row r="22" spans="1:5" x14ac:dyDescent="0.25">
      <c r="A22" s="56" t="s">
        <v>111</v>
      </c>
      <c r="B22" s="55"/>
      <c r="C22" s="57">
        <v>19244474.1899997</v>
      </c>
      <c r="D22" s="54"/>
      <c r="E22" s="54"/>
    </row>
    <row r="23" spans="1:5" x14ac:dyDescent="0.25">
      <c r="A23" s="56" t="s">
        <v>112</v>
      </c>
      <c r="B23" s="55"/>
      <c r="C23" s="58">
        <v>114842.16999999998</v>
      </c>
      <c r="D23" s="54"/>
      <c r="E23" s="54"/>
    </row>
    <row r="24" spans="1:5" x14ac:dyDescent="0.25">
      <c r="A24" s="54" t="s">
        <v>113</v>
      </c>
      <c r="B24" s="55">
        <v>140000</v>
      </c>
      <c r="C24" s="55"/>
      <c r="D24" s="54"/>
      <c r="E24" s="54"/>
    </row>
    <row r="25" spans="1:5" x14ac:dyDescent="0.25">
      <c r="A25" s="56" t="s">
        <v>111</v>
      </c>
      <c r="B25" s="55"/>
      <c r="C25" s="57">
        <v>140000</v>
      </c>
      <c r="D25" s="54"/>
      <c r="E25" s="54"/>
    </row>
    <row r="26" spans="1:5" x14ac:dyDescent="0.25">
      <c r="A26" s="56" t="s">
        <v>112</v>
      </c>
      <c r="B26" s="55"/>
      <c r="C26" s="58">
        <v>0</v>
      </c>
      <c r="D26" s="54"/>
      <c r="E26" s="54"/>
    </row>
    <row r="27" spans="1:5" x14ac:dyDescent="0.25">
      <c r="A27" s="54"/>
      <c r="B27" s="53">
        <f>SUM(B3:B24)</f>
        <v>84075018.919999957</v>
      </c>
      <c r="C27" s="55"/>
      <c r="D27" s="54"/>
      <c r="E27" s="54"/>
    </row>
  </sheetData>
  <mergeCells count="1">
    <mergeCell ref="A2:E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Conto Economico</vt:lpstr>
      <vt:lpstr>Stato Patrimoniale</vt:lpstr>
      <vt:lpstr>Rendiconto Finanziario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Poldi Francesco</dc:creator>
  <cp:lastModifiedBy>Poldi Francesco</cp:lastModifiedBy>
  <dcterms:created xsi:type="dcterms:W3CDTF">2021-06-18T09:02:31Z</dcterms:created>
  <dcterms:modified xsi:type="dcterms:W3CDTF">2021-06-22T13:05:43Z</dcterms:modified>
</cp:coreProperties>
</file>