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ff\WAE\Documenti pubblicati\2021\28 - COEP - Bilanci in xls\2018\"/>
    </mc:Choice>
  </mc:AlternateContent>
  <xr:revisionPtr revIDLastSave="0" documentId="13_ncr:1_{1036C85F-436E-4AD2-B4F2-E94B2D5DF893}" xr6:coauthVersionLast="36" xr6:coauthVersionMax="36" xr10:uidLastSave="{00000000-0000-0000-0000-000000000000}"/>
  <bookViews>
    <workbookView xWindow="0" yWindow="0" windowWidth="19200" windowHeight="6930" tabRatio="826" xr2:uid="{A7EDD4ED-F719-48CF-92CE-E884D8F63C19}"/>
  </bookViews>
  <sheets>
    <sheet name="Conto Economico" sheetId="1" r:id="rId1"/>
    <sheet name="Stato Patrimoniale" sheetId="2" r:id="rId2"/>
    <sheet name="Rendiconto Finanziario" sheetId="3" r:id="rId3"/>
    <sheet name="Rendiconto Cont Finanziaria INC" sheetId="4" r:id="rId4"/>
    <sheet name="Rendiconto Cont Finanziaria PAG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5" i="5" l="1"/>
  <c r="M151" i="5"/>
  <c r="M147" i="5"/>
  <c r="M143" i="5"/>
  <c r="M139" i="5"/>
  <c r="M135" i="5"/>
  <c r="M131" i="5"/>
  <c r="M127" i="5"/>
  <c r="M123" i="5"/>
  <c r="M119" i="5"/>
  <c r="M115" i="5"/>
  <c r="M111" i="5"/>
  <c r="M107" i="5"/>
  <c r="M99" i="5"/>
  <c r="M91" i="5"/>
  <c r="M83" i="5"/>
  <c r="M75" i="5"/>
  <c r="M67" i="5"/>
  <c r="M59" i="5"/>
  <c r="M51" i="5"/>
  <c r="M43" i="5"/>
  <c r="M35" i="5"/>
  <c r="M27" i="5"/>
  <c r="M23" i="5"/>
  <c r="M19" i="5"/>
  <c r="M11" i="5"/>
  <c r="J161" i="5"/>
  <c r="C78" i="4"/>
  <c r="C161" i="5" l="1"/>
  <c r="K161" i="5"/>
  <c r="K159" i="5" s="1"/>
  <c r="M28" i="5"/>
  <c r="M36" i="5"/>
  <c r="M44" i="5"/>
  <c r="M52" i="5"/>
  <c r="M108" i="5"/>
  <c r="M116" i="5"/>
  <c r="M124" i="5"/>
  <c r="M132" i="5"/>
  <c r="M140" i="5"/>
  <c r="M148" i="5"/>
  <c r="L161" i="5"/>
  <c r="L159" i="5" s="1"/>
  <c r="M12" i="5"/>
  <c r="M20" i="5"/>
  <c r="M152" i="5"/>
  <c r="M8" i="5"/>
  <c r="M16" i="5"/>
  <c r="M24" i="5"/>
  <c r="M29" i="5"/>
  <c r="M37" i="5"/>
  <c r="M53" i="5"/>
  <c r="M57" i="5"/>
  <c r="M61" i="5"/>
  <c r="M65" i="5"/>
  <c r="M69" i="5"/>
  <c r="M73" i="5"/>
  <c r="M77" i="5"/>
  <c r="M81" i="5"/>
  <c r="M85" i="5"/>
  <c r="M89" i="5"/>
  <c r="M93" i="5"/>
  <c r="M97" i="5"/>
  <c r="M101" i="5"/>
  <c r="M105" i="5"/>
  <c r="M109" i="5"/>
  <c r="M113" i="5"/>
  <c r="M117" i="5"/>
  <c r="M121" i="5"/>
  <c r="M125" i="5"/>
  <c r="M129" i="5"/>
  <c r="M133" i="5"/>
  <c r="M137" i="5"/>
  <c r="M141" i="5"/>
  <c r="M145" i="5"/>
  <c r="M149" i="5"/>
  <c r="M153" i="5"/>
  <c r="F161" i="5"/>
  <c r="M5" i="5"/>
  <c r="M9" i="5"/>
  <c r="M13" i="5"/>
  <c r="M17" i="5"/>
  <c r="M21" i="5"/>
  <c r="M25" i="5"/>
  <c r="M15" i="5"/>
  <c r="D161" i="5"/>
  <c r="D159" i="5" s="1"/>
  <c r="G161" i="5"/>
  <c r="M26" i="5"/>
  <c r="M30" i="5"/>
  <c r="M34" i="5"/>
  <c r="M38" i="5"/>
  <c r="M42" i="5"/>
  <c r="M46" i="5"/>
  <c r="M50" i="5"/>
  <c r="M54" i="5"/>
  <c r="M58" i="5"/>
  <c r="M62" i="5"/>
  <c r="M66" i="5"/>
  <c r="M70" i="5"/>
  <c r="M74" i="5"/>
  <c r="M78" i="5"/>
  <c r="M82" i="5"/>
  <c r="M86" i="5"/>
  <c r="M90" i="5"/>
  <c r="M94" i="5"/>
  <c r="M98" i="5"/>
  <c r="M102" i="5"/>
  <c r="M106" i="5"/>
  <c r="M110" i="5"/>
  <c r="M114" i="5"/>
  <c r="M118" i="5"/>
  <c r="M122" i="5"/>
  <c r="M126" i="5"/>
  <c r="M130" i="5"/>
  <c r="M134" i="5"/>
  <c r="M138" i="5"/>
  <c r="M142" i="5"/>
  <c r="M146" i="5"/>
  <c r="M150" i="5"/>
  <c r="M154" i="5"/>
  <c r="H161" i="5"/>
  <c r="H159" i="5" s="1"/>
  <c r="M18" i="5"/>
  <c r="M7" i="5"/>
  <c r="M10" i="5"/>
  <c r="I161" i="5"/>
  <c r="I157" i="5" s="1"/>
  <c r="M14" i="5"/>
  <c r="M22" i="5"/>
  <c r="M31" i="5"/>
  <c r="M39" i="5"/>
  <c r="M47" i="5"/>
  <c r="M55" i="5"/>
  <c r="M63" i="5"/>
  <c r="M71" i="5"/>
  <c r="M79" i="5"/>
  <c r="M87" i="5"/>
  <c r="M95" i="5"/>
  <c r="M103" i="5"/>
  <c r="M32" i="5"/>
  <c r="M40" i="5"/>
  <c r="M48" i="5"/>
  <c r="M56" i="5"/>
  <c r="M60" i="5"/>
  <c r="M64" i="5"/>
  <c r="M68" i="5"/>
  <c r="M72" i="5"/>
  <c r="M76" i="5"/>
  <c r="M80" i="5"/>
  <c r="M84" i="5"/>
  <c r="M88" i="5"/>
  <c r="M92" i="5"/>
  <c r="M96" i="5"/>
  <c r="M100" i="5"/>
  <c r="M104" i="5"/>
  <c r="M112" i="5"/>
  <c r="M120" i="5"/>
  <c r="M128" i="5"/>
  <c r="M136" i="5"/>
  <c r="M144" i="5"/>
  <c r="M33" i="5"/>
  <c r="M41" i="5"/>
  <c r="M45" i="5"/>
  <c r="M49" i="5"/>
  <c r="M6" i="5"/>
  <c r="I159" i="5"/>
  <c r="J157" i="5"/>
  <c r="J159" i="5"/>
  <c r="G157" i="5"/>
  <c r="G159" i="5"/>
  <c r="E161" i="5"/>
  <c r="M4" i="5"/>
  <c r="M156" i="5" l="1"/>
  <c r="E159" i="5"/>
  <c r="D157" i="5"/>
  <c r="B35" i="3" l="1"/>
  <c r="B29" i="3"/>
  <c r="B24" i="3"/>
  <c r="B19" i="3"/>
  <c r="B25" i="3" s="1"/>
  <c r="B13" i="3"/>
  <c r="B6" i="3"/>
  <c r="B14" i="3" l="1"/>
  <c r="B31" i="3" s="1"/>
  <c r="D6" i="2" l="1"/>
  <c r="B53" i="2"/>
  <c r="B57" i="2"/>
  <c r="D50" i="2"/>
  <c r="B47" i="2"/>
  <c r="D45" i="2"/>
  <c r="B33" i="2"/>
  <c r="B29" i="2" s="1"/>
  <c r="D29" i="2"/>
  <c r="D16" i="2"/>
  <c r="D10" i="2"/>
  <c r="B16" i="2" l="1"/>
  <c r="B8" i="2"/>
  <c r="B6" i="2" s="1"/>
  <c r="B61" i="2" s="1"/>
  <c r="D61" i="2"/>
  <c r="B60" i="1" l="1"/>
  <c r="B57" i="1"/>
  <c r="B53" i="1"/>
  <c r="B44" i="1"/>
  <c r="B31" i="1"/>
  <c r="B24" i="1"/>
  <c r="B23" i="1" s="1"/>
  <c r="B51" i="1" s="1"/>
  <c r="B4" i="1"/>
  <c r="B8" i="1"/>
  <c r="B21" i="1" l="1"/>
  <c r="B52" i="1" s="1"/>
  <c r="B64" i="1" s="1"/>
</calcChain>
</file>

<file path=xl/sharedStrings.xml><?xml version="1.0" encoding="utf-8"?>
<sst xmlns="http://schemas.openxmlformats.org/spreadsheetml/2006/main" count="665" uniqueCount="640">
  <si>
    <t>CONTO ECONOMICO</t>
  </si>
  <si>
    <t>A)PROVENTI OPERATIVI</t>
  </si>
  <si>
    <t>I.PROVENTI PROPRI</t>
  </si>
  <si>
    <t>1) Proventi per la didattica</t>
  </si>
  <si>
    <t>2) Proventi da Ricerche commissionate e trasferimento tecnologico</t>
  </si>
  <si>
    <t>3) Proventi da Ricerche con finanziamenti competitivi</t>
  </si>
  <si>
    <t>II. CONTRIBUTI</t>
  </si>
  <si>
    <t>2) Contributi Regioni e Province autonome</t>
  </si>
  <si>
    <t>3) Contributi altre Amministrazioni locali</t>
  </si>
  <si>
    <t>4) Contributi dall'Unione Europea e dal Resto del Mondo</t>
  </si>
  <si>
    <t>5) Contributi da Università</t>
  </si>
  <si>
    <t>6) Contributi da altri (pubblici)</t>
  </si>
  <si>
    <t>7) Contributi da altri (privati)</t>
  </si>
  <si>
    <t>III. PROVENTI PER ATTIVITA’ ASSISTENZIALE</t>
  </si>
  <si>
    <t>IV. PROVENTI PER GESTIONE DIRETTA INTERVENTI PER IL DIRITTO ALLO STUDIO</t>
  </si>
  <si>
    <t>V. ALTRI PROVENTI E RICAVI DIVERSI</t>
  </si>
  <si>
    <t>VI. VARIAZIONI RIMANENZE</t>
  </si>
  <si>
    <t>VII. INCREMENTO DELLE IMMOBILIZZAZIONI PER LAVORI INTERNI</t>
  </si>
  <si>
    <t>TOTALE PROVENTI OPERATIVI (A)</t>
  </si>
  <si>
    <t>B) COSTI OPERATIVI</t>
  </si>
  <si>
    <t>VIII. COSTI DEL PERSONALE</t>
  </si>
  <si>
    <t>1) Costi del personale dedicato alla ricerca e alla didattica</t>
  </si>
  <si>
    <t>a) docenti /ricercatori</t>
  </si>
  <si>
    <t>b) Collaborazioni scientifiche (collaboratori, assegnisti, ecc.)</t>
  </si>
  <si>
    <t>c) Docenti a contratto</t>
  </si>
  <si>
    <t>d) esperti linguistici</t>
  </si>
  <si>
    <t>e) Altro personale dedicato alla didattica e alla ricerca</t>
  </si>
  <si>
    <t>2) Costi del personale dirigente e tecnico amministrativo</t>
  </si>
  <si>
    <t>IX. COSTI DELLA GESTIONE CORRENTE</t>
  </si>
  <si>
    <t>1) Costi per sostegno agli studenti</t>
  </si>
  <si>
    <t>2) Costi per il diritto allo studio</t>
  </si>
  <si>
    <t>3) Costi per l'attività editoriale</t>
  </si>
  <si>
    <t>4) Trasferimenti a partner progetti coordinati</t>
  </si>
  <si>
    <t>5) Acquisto materiale consumo laboratori</t>
  </si>
  <si>
    <t>6) Variazione rimanenze di materiale di consumo per laboratori</t>
  </si>
  <si>
    <t>7) acquisto libri, periodici e mat.bibliografico</t>
  </si>
  <si>
    <t>8) Acquisto di servizi e collaborazioni tecnico-gestionali</t>
  </si>
  <si>
    <t>9) Acquisto altri materiali</t>
  </si>
  <si>
    <t>10) Variazione delle rimanenze di materiali</t>
  </si>
  <si>
    <t>11) Costi per godimento beni di terzi</t>
  </si>
  <si>
    <t>12) Altri costi</t>
  </si>
  <si>
    <t>X. AMMORTAMENTI E SVALUTAZIONI</t>
  </si>
  <si>
    <t>1) Ammortamento Immobilizzazioni Immateriali</t>
  </si>
  <si>
    <t>2) Ammortamento Immobilizzazioni Materiali</t>
  </si>
  <si>
    <t>3) Svalutazioni immobilizzazioni</t>
  </si>
  <si>
    <t>4) Svalutazione dei crediti compresi nell’attivo circolante e nelle disponibilità liquide</t>
  </si>
  <si>
    <t>XI. ACCANTONAMENTI PER RISCHI E ONERI</t>
  </si>
  <si>
    <t>XII. ONERI DIVERSI DI GESTIONE</t>
  </si>
  <si>
    <t>TOTALE COSTI OPERATIVI (B)</t>
  </si>
  <si>
    <t>DIFFERENZA TRA PROVENTI E COSTI OPERATIVI (A-B)</t>
  </si>
  <si>
    <t>C) PROVENTI E ONERI FINANZIARI</t>
  </si>
  <si>
    <t>1) Proventi finanziari</t>
  </si>
  <si>
    <t>2) Interessi ed altri oneri finanziari</t>
  </si>
  <si>
    <t>3) Utili e perdite su cambi</t>
  </si>
  <si>
    <t>D) RETTIFICHE DI VALORE DI ATTIVITA’ FINANZIARIE</t>
  </si>
  <si>
    <t>1) Rivalutazioni</t>
  </si>
  <si>
    <t>2) Svalutazioni</t>
  </si>
  <si>
    <t>E) PROVENTI ED ONERI STRAORDINARI</t>
  </si>
  <si>
    <t>1) Proventi</t>
  </si>
  <si>
    <t>2) Oneri</t>
  </si>
  <si>
    <t>F) IMPOSTE SUL REDDITO DELL’ESERCIZIO CORRENTI, DIFFERITE, ANTICIPATE</t>
  </si>
  <si>
    <t>RISULTATO DI ESERCIZIO</t>
  </si>
  <si>
    <t>STATO PATRIMONIALE</t>
  </si>
  <si>
    <t>ATTIVO</t>
  </si>
  <si>
    <t>PASSIVO</t>
  </si>
  <si>
    <t>A)  IMMOBILIZZAZIONI</t>
  </si>
  <si>
    <t>A)  PATRIMONIO NETTO</t>
  </si>
  <si>
    <t>I IMMATERIALI</t>
  </si>
  <si>
    <t>I FONDO DI DOTAZIONE DELL’ATENEO</t>
  </si>
  <si>
    <t>1) Costi di impianto, di ampliamento e di sviluppo</t>
  </si>
  <si>
    <t>II PATRIMONIO VINCOLATO</t>
  </si>
  <si>
    <t>2) Diritti di brevetto e diritti di utilizzazione delle opere dell'ingegno</t>
  </si>
  <si>
    <t>3) Concessioni, licenze, marchi e diritti simili</t>
  </si>
  <si>
    <t>1) Fondi vincolati destinati da terzi</t>
  </si>
  <si>
    <t>4) Immobilizzazioni in corso e acconti</t>
  </si>
  <si>
    <t>2) Fondi vincolati per decisione degli organi istituzionali</t>
  </si>
  <si>
    <t>5) Altre immobilizzazioni immateriali</t>
  </si>
  <si>
    <t>3) Riserve vincolate (progetti specifici, per obblighi di legge, o altro)</t>
  </si>
  <si>
    <t>II MATERIALI</t>
  </si>
  <si>
    <t>III PATRIMONIO NON VINCOLATO</t>
  </si>
  <si>
    <t>1) Terreni e fabbricati</t>
  </si>
  <si>
    <t>1) Risultato esercizio</t>
  </si>
  <si>
    <t>2) Impianti ed attrezzature</t>
  </si>
  <si>
    <t>2) Risultati relativi ad esercizi precedenti</t>
  </si>
  <si>
    <t>3) Attrezzature scientifiche</t>
  </si>
  <si>
    <t>3) Riserve statutarie</t>
  </si>
  <si>
    <t>4) Patrimonio librario, opere d'arte, d'antiquariato e museali</t>
  </si>
  <si>
    <t>5) Mobili ed Arredi</t>
  </si>
  <si>
    <t>6) Immobilizzazioni in corso e acconti</t>
  </si>
  <si>
    <t>B) FONDI PER RISCHI ED ONERI</t>
  </si>
  <si>
    <t>7) Altre immobilizzazioni materiali</t>
  </si>
  <si>
    <t>III FINANZIARIE</t>
  </si>
  <si>
    <t>C) TRATTAMENTO DI FINE RAPPORTO</t>
  </si>
  <si>
    <t>B)  ATTIVO CIRCOLANTE</t>
  </si>
  <si>
    <t xml:space="preserve">D) DEBITI </t>
  </si>
  <si>
    <t>I RIMANENZE</t>
  </si>
  <si>
    <t>1) Mutui e debiti verso banche</t>
  </si>
  <si>
    <t xml:space="preserve">II CREDITI  </t>
  </si>
  <si>
    <t>3) Debiti verso Regione e Province Autonome</t>
  </si>
  <si>
    <t>4) Debiti verso altre Amministrazioni locali</t>
  </si>
  <si>
    <t>5) Debiti verso l’Unione Europea e il Resto del Mondo</t>
  </si>
  <si>
    <t>2) Crediti verso Regioni e Province Autonome</t>
  </si>
  <si>
    <t>6) Debiti verso l'Università</t>
  </si>
  <si>
    <t>3) Crediti verso altre Amministrazioni locali</t>
  </si>
  <si>
    <t>7) Debiti verso studenti</t>
  </si>
  <si>
    <t>4) Crediti verso l’Unione Europea e il Resto del Mondo</t>
  </si>
  <si>
    <t>8) Acconti</t>
  </si>
  <si>
    <t>5) Crediti verso Università</t>
  </si>
  <si>
    <t>9) Debiti verso fornitori</t>
  </si>
  <si>
    <t>6) Crediti verso studenti per tasse e contributi</t>
  </si>
  <si>
    <t>10) Debiti verso dipendenti</t>
  </si>
  <si>
    <t>7) Crediti verso società ed enti controllati</t>
  </si>
  <si>
    <t>11) Debiti verso società o enti controllati</t>
  </si>
  <si>
    <t>8) Crediti verso altri (pubblici)</t>
  </si>
  <si>
    <t>12) Altri debiti</t>
  </si>
  <si>
    <t>9) Crediti verso altri (privati)</t>
  </si>
  <si>
    <t>III ATTIVITA’ FINANZIARIE</t>
  </si>
  <si>
    <t>E) RATEI E RISCONTI PASSIVI E CONTRIBUTI AGLI INVESTIMENTI</t>
  </si>
  <si>
    <t>IV DISPONIBILITA’ LIQUIDE</t>
  </si>
  <si>
    <t>e1) Contributi agli investimenti</t>
  </si>
  <si>
    <t>e2) Ratei e risconti passivi</t>
  </si>
  <si>
    <t>1) Depositi bancari e postali</t>
  </si>
  <si>
    <t>2) Denaro e valori in cassa</t>
  </si>
  <si>
    <t>F) RISCONTI PASSIVI PER PROGETTI E RICERCHE IN CORSO</t>
  </si>
  <si>
    <t>f1) Risconti passivi per progetti e ricerche finanziate o co-finanziate in corso</t>
  </si>
  <si>
    <t>C) RATEI E RISCONTI ATTIVI</t>
  </si>
  <si>
    <t>c1) Ratei e risconti attivi</t>
  </si>
  <si>
    <t>D) RATEI ATTIVI PER PROGETTI E RICERCHE IN CORSO</t>
  </si>
  <si>
    <t>d1) Ratei attivi per progetti e ricerche finanziate o co-finanziate in corso</t>
  </si>
  <si>
    <t>TOTALE ATTIVO</t>
  </si>
  <si>
    <t>TOTALE PASSIVO</t>
  </si>
  <si>
    <t>CONTI D'ORDINE DELL'ATTIVO</t>
  </si>
  <si>
    <t>CONTI D'ORDINE DEL PASSIVO</t>
  </si>
  <si>
    <t>SIOPE</t>
  </si>
  <si>
    <t>Denominazione SIOPE</t>
  </si>
  <si>
    <t>TOTALI</t>
  </si>
  <si>
    <t>E.2.01.01.01.001</t>
  </si>
  <si>
    <t>Trasferimenti correnti da Ministeri</t>
  </si>
  <si>
    <t>E.2.01.01.01.010</t>
  </si>
  <si>
    <t>Trasferimenti correnti da autorita' amministrative indipendenti</t>
  </si>
  <si>
    <t>E.2.01.01.01.013</t>
  </si>
  <si>
    <t>Trasferimenti correnti da enti e istituzioni centrali di ricerca e Istituti e stazioni sperimentali per la ricerca</t>
  </si>
  <si>
    <t>E.2.01.01.01.999</t>
  </si>
  <si>
    <t>Trasferimenti correnti da altre Amministrazioni Centrali n.a.c.</t>
  </si>
  <si>
    <t>E.2.01.01.02.001</t>
  </si>
  <si>
    <t>Trasferimenti correnti da Regioni e province autonome</t>
  </si>
  <si>
    <t>E.2.01.01.02.002</t>
  </si>
  <si>
    <t>Trasferimenti correnti da Province</t>
  </si>
  <si>
    <t>E.2.01.01.02.003</t>
  </si>
  <si>
    <t>Trasferimenti correnti da Comuni</t>
  </si>
  <si>
    <t>E.2.01.01.02.008</t>
  </si>
  <si>
    <t>Trasferimenti correnti da Universita'</t>
  </si>
  <si>
    <t>E.2.01.01.02.011</t>
  </si>
  <si>
    <t>Trasferimenti correnti da Aziende sanitarie locali</t>
  </si>
  <si>
    <t>E.2.01.01.02.012</t>
  </si>
  <si>
    <t>Trasferimenti correnti da Aziende ospedaliere e Aziende ospedaliere universitarie integrate con il SSN</t>
  </si>
  <si>
    <t>E.2.01.01.02.013</t>
  </si>
  <si>
    <t>Trasferimenti correnti da Policlinici</t>
  </si>
  <si>
    <t>E.2.01.01.02.017</t>
  </si>
  <si>
    <t>Trasferimenti correnti da altri enti e agenzie regionali e sub regionali</t>
  </si>
  <si>
    <t>E.2.01.01.02.018</t>
  </si>
  <si>
    <t>Trasferimenti correnti da Consorzi di enti locali</t>
  </si>
  <si>
    <t>E.2.01.01.02.999</t>
  </si>
  <si>
    <t>Trasferimenti correnti da altre Amministrazioni Locali n.a.c.</t>
  </si>
  <si>
    <t>E.2.01.01.03.002</t>
  </si>
  <si>
    <t>Trasferimenti correnti da INAIL</t>
  </si>
  <si>
    <t>E.2.01.02.01.001</t>
  </si>
  <si>
    <t>Trasferimenti correnti da famiglie</t>
  </si>
  <si>
    <t>E.2.01.03.02.999</t>
  </si>
  <si>
    <t>Altri trasferimenti correnti da altre imprese</t>
  </si>
  <si>
    <t>E.2.01.04.01.001</t>
  </si>
  <si>
    <t>Trasferimenti correnti da Istituzioni Sociali Private</t>
  </si>
  <si>
    <t>E.2.01.05.01.999</t>
  </si>
  <si>
    <t>Altri trasferimenti correnti dall'Unione Europea</t>
  </si>
  <si>
    <t>E.2.01.05.02.001</t>
  </si>
  <si>
    <t>Trasferimenti correnti dal Resto del Mondo</t>
  </si>
  <si>
    <t>E.3.01.01.01.005</t>
  </si>
  <si>
    <t>Proventi derivanti dallo sfruttamento di brevetti</t>
  </si>
  <si>
    <t>E.3.01.01.01.006</t>
  </si>
  <si>
    <t>Proventi dalla vendita di riviste e pubblicazioni</t>
  </si>
  <si>
    <t>E.3.01.01.01.999</t>
  </si>
  <si>
    <t>Proventi da vendita di beni n.a.c.</t>
  </si>
  <si>
    <t>E.3.01.02.01.002</t>
  </si>
  <si>
    <t>Proventi da asili nido</t>
  </si>
  <si>
    <t>E.3.01.02.01.013</t>
  </si>
  <si>
    <t>Proventi da teatri, musei, spettacoli, mostre</t>
  </si>
  <si>
    <t>E.3.01.02.01.023</t>
  </si>
  <si>
    <t>Proventi da servizi per formazione e addestramento</t>
  </si>
  <si>
    <t>E.3.01.02.01.038</t>
  </si>
  <si>
    <t>Proventi da analisi e studi nel campo della ricerca</t>
  </si>
  <si>
    <t>E.3.01.02.01.040</t>
  </si>
  <si>
    <t>Proventi per organizzazione convegni</t>
  </si>
  <si>
    <t>E.3.01.02.01.042</t>
  </si>
  <si>
    <t>Proventi derivanti dalle sponsorizzazioni</t>
  </si>
  <si>
    <t>E.3.01.02.01.999</t>
  </si>
  <si>
    <t>Proventi da servizi n.a.c.</t>
  </si>
  <si>
    <t>E.3.01.02.02.001</t>
  </si>
  <si>
    <t>Proventi da contribuzione studentesca per corsi di laurea di I, II livello</t>
  </si>
  <si>
    <t>E.3.01.02.02.002</t>
  </si>
  <si>
    <t>Proventi da contribuzione studentesca per corsi post lauream</t>
  </si>
  <si>
    <t>E.3.01.02.02.999</t>
  </si>
  <si>
    <t>Proventi da contribuzione studentesca per altri corsi</t>
  </si>
  <si>
    <t>E.3.01.03.02.002</t>
  </si>
  <si>
    <t>Locazioni di altri beni immobili</t>
  </si>
  <si>
    <t>E.3.02.01.01.001</t>
  </si>
  <si>
    <t>Proventi da multe, ammende, sanzioni e oblazioni a carico delle amministrazioni pubbliche</t>
  </si>
  <si>
    <t>E.3.02.02.01.001</t>
  </si>
  <si>
    <t>Proventi da multe, ammende, sanzioni e oblazioni a carico delle famiglie</t>
  </si>
  <si>
    <t>E.3.02.03.02.001</t>
  </si>
  <si>
    <t>Proventi da risarcimento danni a carico delle imprese</t>
  </si>
  <si>
    <t>E.3.03.03.04.001</t>
  </si>
  <si>
    <t>Interessi attivi da depositi bancari o postali</t>
  </si>
  <si>
    <t>E.3.05.02.01.001</t>
  </si>
  <si>
    <t>Rimborsi ricevuti per spese di personale (comando, distacco, fuori ruolo, convenzioni, ecc.)</t>
  </si>
  <si>
    <t>E.3.05.99.99.999</t>
  </si>
  <si>
    <t>Altre entrate correnti n.a.c.</t>
  </si>
  <si>
    <t>E.4.02.01.01.001</t>
  </si>
  <si>
    <t>Contributi agli investimenti da Ministeri</t>
  </si>
  <si>
    <t>E.4.02.01.01.013</t>
  </si>
  <si>
    <t>Contributi agli investimenti da enti e istituzioni centrali di ricerca e Istituti e stazioni sperimentali per la ricerca</t>
  </si>
  <si>
    <t>E.4.02.01.01.999</t>
  </si>
  <si>
    <t>Contributi agli investimenti da altre Amministrazioni Centrali n.a.c.</t>
  </si>
  <si>
    <t>E.4.02.01.02.001</t>
  </si>
  <si>
    <t>Contributi agli investimenti da Regioni e province autonome</t>
  </si>
  <si>
    <t>E.4.02.01.02.002</t>
  </si>
  <si>
    <t>Contributi agli investimenti da Province</t>
  </si>
  <si>
    <t>E.4.02.01.02.014</t>
  </si>
  <si>
    <t>Contributi agli investimenti da Istituti di ricovero e cura a carattere scientifico pubblici</t>
  </si>
  <si>
    <t>E.4.02.01.02.017</t>
  </si>
  <si>
    <t>Contributi agli investimenti da altri enti e agenzie regionali e sub regionali</t>
  </si>
  <si>
    <t>E.4.02.01.02.999</t>
  </si>
  <si>
    <t>Contributi agli investimenti da altre Amministrazioni Locali n.a.c.</t>
  </si>
  <si>
    <t>E.4.02.01.03.001</t>
  </si>
  <si>
    <t>Contributi agli investimenti da INPS</t>
  </si>
  <si>
    <t>E.4.02.01.03.002</t>
  </si>
  <si>
    <t>Contributi agli investimenti da INAIL</t>
  </si>
  <si>
    <t>E.4.02.03.03.999</t>
  </si>
  <si>
    <t>Contributi agli investimenti da altre Imprese</t>
  </si>
  <si>
    <t>E.4.02.04.01.001</t>
  </si>
  <si>
    <t>Contributi agli investimenti da Istituzioni Sociali Private</t>
  </si>
  <si>
    <t>E.4.02.05.03.001</t>
  </si>
  <si>
    <t>Fondo europeo di sviluppo regionale (FESR)</t>
  </si>
  <si>
    <t>E.4.02.05.07.001</t>
  </si>
  <si>
    <t>Contributi agli investimenti dal Resto del Mondo</t>
  </si>
  <si>
    <t>E.4.02.05.99.999</t>
  </si>
  <si>
    <t>Altri contributi agli investimenti dall'Unione Europea</t>
  </si>
  <si>
    <t>E.9.01.02.01.001</t>
  </si>
  <si>
    <t>Ritenute erariali su redditi da lavoro dipendente per conto terzi</t>
  </si>
  <si>
    <t>E.9.01.02.02.001</t>
  </si>
  <si>
    <t>Ritenute previdenziali e assistenziali su redditi da lavoro dipendente per conto terzi</t>
  </si>
  <si>
    <t>E.9.01.02.99.999</t>
  </si>
  <si>
    <t>Altre ritenute al personale dipendente per conto di terzi</t>
  </si>
  <si>
    <t>E.9.01.03.01.001</t>
  </si>
  <si>
    <t>Ritenute erariali su redditi da lavoro autonomo per conto terzi</t>
  </si>
  <si>
    <t>E.9.01.03.02.001</t>
  </si>
  <si>
    <t>Ritenute previdenziali e assistenziali su redditi da lavoro autonomo per conto terzi</t>
  </si>
  <si>
    <t>E.9.01.99.03.001</t>
  </si>
  <si>
    <t>Rimborso di fondi economali e carte aziendali</t>
  </si>
  <si>
    <t>E.9.01.99.99.999</t>
  </si>
  <si>
    <t>Altre entrate per partite di giro diverse</t>
  </si>
  <si>
    <t>TOTALE</t>
  </si>
  <si>
    <t>Ricerca e innovazione</t>
  </si>
  <si>
    <t>Istruzione universitaria</t>
  </si>
  <si>
    <t>Tutela della salute</t>
  </si>
  <si>
    <t>Servizi istituzionali e generali delle amministrazioni pubbliche</t>
  </si>
  <si>
    <t>Ricerca di Base</t>
  </si>
  <si>
    <t>R &amp; S per gli affari economici</t>
  </si>
  <si>
    <t>R &amp; S per la sanità</t>
  </si>
  <si>
    <t>Istruzione superiore</t>
  </si>
  <si>
    <t>Servizi ausiliari all'istruzione</t>
  </si>
  <si>
    <t>Servizi ospedalieri</t>
  </si>
  <si>
    <t>Istruzione non altrove classificato - 
Indirizzo politico</t>
  </si>
  <si>
    <t>Istruzione non altrove classificato - 
Serv. Affari gen. Ammin.</t>
  </si>
  <si>
    <t>Istruzione non altrove classificato - 
Fondi da assegnare</t>
  </si>
  <si>
    <t xml:space="preserve">U.1.01.01.01.001 </t>
  </si>
  <si>
    <t xml:space="preserve"> Arretrati per anni precedenti corrisposti al personale a tempo indeterminato</t>
  </si>
  <si>
    <t xml:space="preserve">U.1.01.01.01.002 </t>
  </si>
  <si>
    <t xml:space="preserve"> Voci stipendiali corrisposte al personale a tempo indeterminato</t>
  </si>
  <si>
    <t xml:space="preserve">U.1.01.01.01.003 </t>
  </si>
  <si>
    <t xml:space="preserve"> Straordinario per il personale a tempo indeterminato</t>
  </si>
  <si>
    <t xml:space="preserve">U.1.01.01.01.004 </t>
  </si>
  <si>
    <t xml:space="preserve"> Indennità ed altri compensi, esclusi i rimborsi spesa per missione, corrisposti al personale a tempo indeterminato</t>
  </si>
  <si>
    <t xml:space="preserve">U.1.01.01.01.006 </t>
  </si>
  <si>
    <t xml:space="preserve"> Voci stipendiali corrisposte al personale a tempo determinato</t>
  </si>
  <si>
    <t xml:space="preserve">U.1.01.01.01.008 </t>
  </si>
  <si>
    <t xml:space="preserve"> Indennità ed altri compensi, esclusi i rimborsi spesa documentati per missione, corrisposti al personale a tempo determinato</t>
  </si>
  <si>
    <t xml:space="preserve">U.1.01.01.01.009 </t>
  </si>
  <si>
    <t xml:space="preserve"> Assegni di ricerca</t>
  </si>
  <si>
    <t xml:space="preserve">U.1.01.01.02.002 </t>
  </si>
  <si>
    <t xml:space="preserve"> Buoni pasto</t>
  </si>
  <si>
    <t xml:space="preserve">U.1.01.01.02.999 </t>
  </si>
  <si>
    <t xml:space="preserve"> Altre spese per il personale n.a.c.</t>
  </si>
  <si>
    <t xml:space="preserve">U.1.01.02.01.001 </t>
  </si>
  <si>
    <t xml:space="preserve"> Contributi obbligatori per il personale</t>
  </si>
  <si>
    <t xml:space="preserve">U.1.01.02.01.003 </t>
  </si>
  <si>
    <t xml:space="preserve"> Contributi per indennità di fine rapporto</t>
  </si>
  <si>
    <t xml:space="preserve">U.1.01.02.01.999 </t>
  </si>
  <si>
    <t xml:space="preserve"> Altri contributi sociali effettivi n.a.c.</t>
  </si>
  <si>
    <t xml:space="preserve">U.1.01.02.02.001 </t>
  </si>
  <si>
    <t xml:space="preserve"> Assegni familiari</t>
  </si>
  <si>
    <t xml:space="preserve">U.1.02.01.01.001 </t>
  </si>
  <si>
    <t xml:space="preserve"> Imposta regionale sulle attività produttive (IRAP)</t>
  </si>
  <si>
    <t xml:space="preserve">U.1.02.01.02.001 </t>
  </si>
  <si>
    <t xml:space="preserve"> Imposta di registro e di bollo</t>
  </si>
  <si>
    <t xml:space="preserve">U.1.02.01.06.001 </t>
  </si>
  <si>
    <t xml:space="preserve"> Tassa e/o tariffa smaltimento rifiuti solidi urbani</t>
  </si>
  <si>
    <t xml:space="preserve">U.1.02.01.10.001 </t>
  </si>
  <si>
    <t xml:space="preserve"> Imposta sul reddito delle persone giuridiche (ex IRPEG)</t>
  </si>
  <si>
    <t xml:space="preserve">U.1.02.01.12.001 </t>
  </si>
  <si>
    <t xml:space="preserve"> Imposta Municipale Propria</t>
  </si>
  <si>
    <t xml:space="preserve">U.1.02.01.99.999 </t>
  </si>
  <si>
    <t xml:space="preserve"> Imposte, tasse e proventi assimilati a carico dell'ente n.a.c.</t>
  </si>
  <si>
    <t xml:space="preserve">U.1.03.01.01.001 </t>
  </si>
  <si>
    <t xml:space="preserve"> Giornali e riviste</t>
  </si>
  <si>
    <t xml:space="preserve">U.1.03.01.01.002 </t>
  </si>
  <si>
    <t xml:space="preserve"> Pubblicazioni</t>
  </si>
  <si>
    <t xml:space="preserve">U.1.03.01.02.001 </t>
  </si>
  <si>
    <t xml:space="preserve"> Carta, cancelleria e stampati</t>
  </si>
  <si>
    <t xml:space="preserve">U.1.03.01.02.002 </t>
  </si>
  <si>
    <t xml:space="preserve"> Carburanti, combustibili e lubrificanti </t>
  </si>
  <si>
    <t xml:space="preserve">U.1.03.01.02.007 </t>
  </si>
  <si>
    <t xml:space="preserve"> Altri materiali tecnico</t>
  </si>
  <si>
    <t xml:space="preserve">U.1.03.01.02.999 </t>
  </si>
  <si>
    <t xml:space="preserve"> Altri beni e materiali di consumo n.a.c.</t>
  </si>
  <si>
    <t xml:space="preserve">U.1.03.02.01.001 </t>
  </si>
  <si>
    <t xml:space="preserve"> Organi istituzionali dell'amministrazione </t>
  </si>
  <si>
    <t xml:space="preserve">U.1.03.02.01.002 </t>
  </si>
  <si>
    <t xml:space="preserve">U.1.03.02.01.008 </t>
  </si>
  <si>
    <t xml:space="preserve"> Compensi agli organi istituzionali di revisione, di controllo ed altri incarichi istituzionali dell'amministrazione</t>
  </si>
  <si>
    <t xml:space="preserve">U.1.03.02.02.002 </t>
  </si>
  <si>
    <t xml:space="preserve"> Indennità di missione e di trasferta</t>
  </si>
  <si>
    <t xml:space="preserve">U.1.03.02.02.004 </t>
  </si>
  <si>
    <t xml:space="preserve"> Pubblicità</t>
  </si>
  <si>
    <t xml:space="preserve">U.1.03.02.02.005 </t>
  </si>
  <si>
    <t xml:space="preserve"> Organizzazione e partecipazione a manifestazioni e convegni</t>
  </si>
  <si>
    <t xml:space="preserve">U.1.03.02.04.004 </t>
  </si>
  <si>
    <t xml:space="preserve"> Acquisto di servizi per formazione obbligatoria</t>
  </si>
  <si>
    <t xml:space="preserve">U.1.03.02.04.999 </t>
  </si>
  <si>
    <t xml:space="preserve"> Acquisto di servizi per altre spese per formazione e addestramento n.a.c.</t>
  </si>
  <si>
    <t xml:space="preserve">U.1.03.02.05.001 </t>
  </si>
  <si>
    <t xml:space="preserve"> Telefonia fissa</t>
  </si>
  <si>
    <t xml:space="preserve">U.1.03.02.05.002 </t>
  </si>
  <si>
    <t xml:space="preserve"> Telefonia mobile</t>
  </si>
  <si>
    <t xml:space="preserve">U.1.03.02.05.003 </t>
  </si>
  <si>
    <t xml:space="preserve"> Accesso a banche dati e a pubblicazioni on line</t>
  </si>
  <si>
    <t xml:space="preserve">U.1.03.02.05.004 </t>
  </si>
  <si>
    <t xml:space="preserve"> Energia elettrica</t>
  </si>
  <si>
    <t xml:space="preserve">U.1.03.02.05.005 </t>
  </si>
  <si>
    <t xml:space="preserve"> Acqua</t>
  </si>
  <si>
    <t xml:space="preserve">U.1.03.02.05.006 </t>
  </si>
  <si>
    <t xml:space="preserve"> Gas</t>
  </si>
  <si>
    <t xml:space="preserve">U.1.03.02.05.007 </t>
  </si>
  <si>
    <t xml:space="preserve"> Spese di condominio</t>
  </si>
  <si>
    <t xml:space="preserve">U.1.03.02.05.999 </t>
  </si>
  <si>
    <t xml:space="preserve"> Utenze e canoni per altri servizi n.a.c.</t>
  </si>
  <si>
    <t xml:space="preserve">U.1.03.02.07.001 </t>
  </si>
  <si>
    <t xml:space="preserve"> Locazione di beni immobili</t>
  </si>
  <si>
    <t xml:space="preserve">U.1.03.02.07.002 </t>
  </si>
  <si>
    <t xml:space="preserve"> Noleggi di mezzi di trasporto</t>
  </si>
  <si>
    <t xml:space="preserve">U.1.03.02.07.003 </t>
  </si>
  <si>
    <t xml:space="preserve"> Noleggi di attrezzature scientifiche e sanitarie</t>
  </si>
  <si>
    <t xml:space="preserve">U.1.03.02.07.004 </t>
  </si>
  <si>
    <t xml:space="preserve"> Noleggi di hardware</t>
  </si>
  <si>
    <t xml:space="preserve">U.1.03.02.07.006 </t>
  </si>
  <si>
    <t xml:space="preserve"> Licenze d'uso per software</t>
  </si>
  <si>
    <t xml:space="preserve">U.1.03.02.07.008 </t>
  </si>
  <si>
    <t xml:space="preserve"> Noleggi di impianti e macchinari</t>
  </si>
  <si>
    <t xml:space="preserve">U.1.03.02.07.999 </t>
  </si>
  <si>
    <t xml:space="preserve"> Altre spese sostenute per utilizzo di beni di terzi n.a.c.</t>
  </si>
  <si>
    <t xml:space="preserve">U.1.03.02.08.002 </t>
  </si>
  <si>
    <t xml:space="preserve"> Leasing operativo di attrezzature e macchinari</t>
  </si>
  <si>
    <t xml:space="preserve">U.1.03.02.08.999 </t>
  </si>
  <si>
    <t xml:space="preserve"> Leasing operativo di altri beni</t>
  </si>
  <si>
    <t xml:space="preserve">U.1.03.02.09.001 </t>
  </si>
  <si>
    <t xml:space="preserve"> Manutenzione ordinaria e riparazioni di mezzi di trasporto ad uso civile, di sicurezza e ordine pubblico</t>
  </si>
  <si>
    <t xml:space="preserve">U.1.03.02.09.004 </t>
  </si>
  <si>
    <t xml:space="preserve"> Manutenzione ordinaria e riparazioni di impianti e macchinari</t>
  </si>
  <si>
    <t xml:space="preserve">U.1.03.02.09.005 </t>
  </si>
  <si>
    <t xml:space="preserve"> Manutenzione ordinaria e riparazioni di attrezzature</t>
  </si>
  <si>
    <t xml:space="preserve">U.1.03.02.09.008 </t>
  </si>
  <si>
    <t xml:space="preserve"> Manutenzione ordinaria e riparazioni di beni immobili</t>
  </si>
  <si>
    <t xml:space="preserve">U.1.03.02.09.011 </t>
  </si>
  <si>
    <t xml:space="preserve"> Manutenzione ordinaria e riparazioni di altri beni materiali</t>
  </si>
  <si>
    <t xml:space="preserve">U.1.03.02.10.001 </t>
  </si>
  <si>
    <t xml:space="preserve"> Incarichi libero professionali di studi, ricerca e consulenza</t>
  </si>
  <si>
    <t xml:space="preserve">U.1.03.02.11.001 </t>
  </si>
  <si>
    <t xml:space="preserve"> Interpretariato e traduzioni</t>
  </si>
  <si>
    <t xml:space="preserve">U.1.03.02.11.006 </t>
  </si>
  <si>
    <t xml:space="preserve"> Patrocinio legale</t>
  </si>
  <si>
    <t xml:space="preserve">U.1.03.02.11.009 </t>
  </si>
  <si>
    <t xml:space="preserve"> Prestazioni tecnico</t>
  </si>
  <si>
    <t xml:space="preserve">U.1.03.02.11.010 </t>
  </si>
  <si>
    <t xml:space="preserve"> Deposito, mantenimento e tutela dei brevetti</t>
  </si>
  <si>
    <t xml:space="preserve">U.1.03.02.11.999 </t>
  </si>
  <si>
    <t xml:space="preserve"> Altre prestazioni professionali e specialistiche n.a.c.</t>
  </si>
  <si>
    <t xml:space="preserve">U.1.03.02.12.003 </t>
  </si>
  <si>
    <t xml:space="preserve"> Collaborazioni coordinate e a progetto</t>
  </si>
  <si>
    <t xml:space="preserve">U.1.03.02.12.999 </t>
  </si>
  <si>
    <t xml:space="preserve"> Altre forme di lavoro flessibile n.a.c.</t>
  </si>
  <si>
    <t xml:space="preserve">U.1.03.02.13.001 </t>
  </si>
  <si>
    <t xml:space="preserve"> Servizi di sorveglianza, custodia e accoglienza</t>
  </si>
  <si>
    <t xml:space="preserve">U.1.03.02.13.002 </t>
  </si>
  <si>
    <t xml:space="preserve"> Servizi di pulizia e lavanderia</t>
  </si>
  <si>
    <t xml:space="preserve">U.1.03.02.13.003 </t>
  </si>
  <si>
    <t xml:space="preserve"> Trasporti, traslochi e facchinaggio</t>
  </si>
  <si>
    <t xml:space="preserve">U.1.03.02.13.004 </t>
  </si>
  <si>
    <t xml:space="preserve"> Stampa e rilegatura</t>
  </si>
  <si>
    <t xml:space="preserve">U.1.03.02.13.006 </t>
  </si>
  <si>
    <t xml:space="preserve"> Rimozione e smaltimento di rifiuti tossico</t>
  </si>
  <si>
    <t xml:space="preserve">U.1.03.02.13.999 </t>
  </si>
  <si>
    <t xml:space="preserve"> Altri servizi ausiliari n.a.c.</t>
  </si>
  <si>
    <t xml:space="preserve">U.1.03.02.16.001 </t>
  </si>
  <si>
    <t xml:space="preserve"> Pubblicazione bandi di gara</t>
  </si>
  <si>
    <t xml:space="preserve">U.1.03.02.16.002 </t>
  </si>
  <si>
    <t xml:space="preserve"> Spese postali</t>
  </si>
  <si>
    <t xml:space="preserve">U.1.03.02.17.001 </t>
  </si>
  <si>
    <t xml:space="preserve"> Commissioni per servizi finanziari</t>
  </si>
  <si>
    <t xml:space="preserve">U.1.03.02.18.001 </t>
  </si>
  <si>
    <t xml:space="preserve"> Spese per accertamenti sanitari resi necessari dall'attività lavorativa</t>
  </si>
  <si>
    <t xml:space="preserve">U.1.03.02.19.001 </t>
  </si>
  <si>
    <t xml:space="preserve"> Gestione e manutenzione applicazioni</t>
  </si>
  <si>
    <t xml:space="preserve">U.1.03.02.19.002 </t>
  </si>
  <si>
    <t xml:space="preserve"> Assistenza all'utente e formazione</t>
  </si>
  <si>
    <t xml:space="preserve">U.1.03.02.19.004 </t>
  </si>
  <si>
    <t xml:space="preserve"> Servizi di rete per trasmissione dati e VoIP e relativa manutenzione</t>
  </si>
  <si>
    <t xml:space="preserve">U.1.03.02.19.005 </t>
  </si>
  <si>
    <t xml:space="preserve"> Servizi per i sistemi e relativa manutenzione</t>
  </si>
  <si>
    <t xml:space="preserve">U.1.03.02.19.006 </t>
  </si>
  <si>
    <t xml:space="preserve"> Servizi di sicurezza</t>
  </si>
  <si>
    <t xml:space="preserve">U.1.03.02.19.010 </t>
  </si>
  <si>
    <t xml:space="preserve"> Servizi di consulenza e prestazioni professionali ICT</t>
  </si>
  <si>
    <t xml:space="preserve">U.1.03.02.19.999 </t>
  </si>
  <si>
    <t xml:space="preserve"> Altri servizi informatici e di telecomunicazioni n.a.c.</t>
  </si>
  <si>
    <t xml:space="preserve">U.1.03.02.99.003 </t>
  </si>
  <si>
    <t xml:space="preserve"> Quote di associazioni</t>
  </si>
  <si>
    <t xml:space="preserve">U.1.03.02.99.004 </t>
  </si>
  <si>
    <t xml:space="preserve"> Altre spese per consultazioni elettorali dell'ente</t>
  </si>
  <si>
    <t xml:space="preserve">U.1.03.02.99.005 </t>
  </si>
  <si>
    <t xml:space="preserve"> Spese per commissioni e comitati dell'Ente</t>
  </si>
  <si>
    <t xml:space="preserve">U.1.03.02.99.011 </t>
  </si>
  <si>
    <t xml:space="preserve"> Servizi per attività di rappresentanza </t>
  </si>
  <si>
    <t xml:space="preserve">U.1.03.02.99.999 </t>
  </si>
  <si>
    <t xml:space="preserve"> Altri servizi diversi n.a.c.</t>
  </si>
  <si>
    <t xml:space="preserve">U.1.04.01.01.013 </t>
  </si>
  <si>
    <t xml:space="preserve"> Trasferimenti correnti a enti e istituzioni centrali di ricerca e Istituti e stazioni sperimentali per la ricerca</t>
  </si>
  <si>
    <t xml:space="preserve">U.1.04.01.01.999 </t>
  </si>
  <si>
    <t xml:space="preserve"> Trasferimenti correnti a altre Amministrazioni Centrali n.a.c.</t>
  </si>
  <si>
    <t xml:space="preserve">U.1.04.01.02.008 </t>
  </si>
  <si>
    <t xml:space="preserve"> Trasferimenti correnti a Università</t>
  </si>
  <si>
    <t xml:space="preserve">U.1.04.01.02.999 </t>
  </si>
  <si>
    <t xml:space="preserve"> Trasferimenti correnti a altre Amministrazioni Locali n.a.c.</t>
  </si>
  <si>
    <t xml:space="preserve">U.1.04.02.03.001 </t>
  </si>
  <si>
    <t xml:space="preserve"> Borse di studio </t>
  </si>
  <si>
    <t xml:space="preserve">U.1.04.02.03.002 </t>
  </si>
  <si>
    <t xml:space="preserve"> Contratti di formazione specialistica area medica</t>
  </si>
  <si>
    <t xml:space="preserve">U.1.04.02.03.003 </t>
  </si>
  <si>
    <t xml:space="preserve"> Dottorati di ricerca</t>
  </si>
  <si>
    <t xml:space="preserve">U.1.04.02.05.999 </t>
  </si>
  <si>
    <t xml:space="preserve"> Altri trasferimenti a famiglie n.a.c.</t>
  </si>
  <si>
    <t xml:space="preserve">U.1.04.03.99.999 </t>
  </si>
  <si>
    <t xml:space="preserve"> Trasferimenti correnti a altre imprese</t>
  </si>
  <si>
    <t xml:space="preserve">U.1.04.04.01.001 </t>
  </si>
  <si>
    <t xml:space="preserve"> Trasferimenti correnti a Istituzioni Sociali Private </t>
  </si>
  <si>
    <t xml:space="preserve">U.1.04.05.04.001 </t>
  </si>
  <si>
    <t xml:space="preserve"> Trasferimenti correnti al Resto del Mondo</t>
  </si>
  <si>
    <t xml:space="preserve">U.1.04.05.99.001 </t>
  </si>
  <si>
    <t xml:space="preserve"> Altri Trasferimenti correnti alla UE</t>
  </si>
  <si>
    <t xml:space="preserve">U.1.07.05.05.999 </t>
  </si>
  <si>
    <t xml:space="preserve"> Interessi passivi su mutui e altri finanziamenti a medio lungo termine ad altri soggetti</t>
  </si>
  <si>
    <t xml:space="preserve">U.1.09.99.04.001 </t>
  </si>
  <si>
    <t xml:space="preserve"> Rimborsi di parte corrente a Famiglie di somme non dovute o incassate in eccesso</t>
  </si>
  <si>
    <t xml:space="preserve">U.1.10.03.01.001 </t>
  </si>
  <si>
    <t xml:space="preserve"> Versamenti IVA a debito per le gestioni commerciali</t>
  </si>
  <si>
    <t xml:space="preserve">U.1.10.04.01.003 </t>
  </si>
  <si>
    <t xml:space="preserve"> Premi di assicurazione per responsabilità civile verso terzi</t>
  </si>
  <si>
    <t xml:space="preserve">U.1.10.05.01.001 </t>
  </si>
  <si>
    <t xml:space="preserve"> Spese dovute a sanzioni</t>
  </si>
  <si>
    <t xml:space="preserve">U.1.10.05.04.001 </t>
  </si>
  <si>
    <t xml:space="preserve"> Oneri da contenzioso</t>
  </si>
  <si>
    <t xml:space="preserve">U.1.10.99.99.999 </t>
  </si>
  <si>
    <t xml:space="preserve"> Altre spese correnti n.a.c.</t>
  </si>
  <si>
    <t xml:space="preserve">U.2.02.01.01.001 </t>
  </si>
  <si>
    <t xml:space="preserve"> Mezzi di trasporto stradali</t>
  </si>
  <si>
    <t xml:space="preserve">U.2.02.01.03.001 </t>
  </si>
  <si>
    <t xml:space="preserve"> Mobili e arredi per ufficio</t>
  </si>
  <si>
    <t xml:space="preserve">U.2.02.01.03.003 </t>
  </si>
  <si>
    <t xml:space="preserve"> Mobili e arredi per laboratori</t>
  </si>
  <si>
    <t xml:space="preserve">U.2.02.01.03.999 </t>
  </si>
  <si>
    <t xml:space="preserve"> Mobili e arredi n.a.c.</t>
  </si>
  <si>
    <t xml:space="preserve">U.2.02.01.04.001 </t>
  </si>
  <si>
    <t xml:space="preserve"> Macchinari</t>
  </si>
  <si>
    <t xml:space="preserve">U.2.02.01.04.002 </t>
  </si>
  <si>
    <t xml:space="preserve"> Impianti</t>
  </si>
  <si>
    <t xml:space="preserve">U.2.02.01.05.001 </t>
  </si>
  <si>
    <t xml:space="preserve"> Attrezzature scientifiche</t>
  </si>
  <si>
    <t xml:space="preserve">U.2.02.01.05.002 </t>
  </si>
  <si>
    <t xml:space="preserve"> Attrezzature sanitarie</t>
  </si>
  <si>
    <t xml:space="preserve">U.2.02.01.05.999 </t>
  </si>
  <si>
    <t xml:space="preserve"> Attrezzature n.a.c.</t>
  </si>
  <si>
    <t xml:space="preserve">U.2.02.01.06.001 </t>
  </si>
  <si>
    <t xml:space="preserve"> Macchine per ufficio</t>
  </si>
  <si>
    <t xml:space="preserve">U.2.02.01.07.001 </t>
  </si>
  <si>
    <t xml:space="preserve"> Server</t>
  </si>
  <si>
    <t xml:space="preserve">U.2.02.01.07.002 </t>
  </si>
  <si>
    <t xml:space="preserve"> Postazioni di lavoro</t>
  </si>
  <si>
    <t xml:space="preserve">U.2.02.01.07.003 </t>
  </si>
  <si>
    <t xml:space="preserve"> Periferiche</t>
  </si>
  <si>
    <t xml:space="preserve">U.2.02.01.07.004 </t>
  </si>
  <si>
    <t xml:space="preserve"> Apparati di telecomunicazione</t>
  </si>
  <si>
    <t xml:space="preserve">U.2.02.01.07.005 </t>
  </si>
  <si>
    <t xml:space="preserve"> Tablet e dispositivi di telefonia fissa e mobile</t>
  </si>
  <si>
    <t xml:space="preserve">U.2.02.01.07.999 </t>
  </si>
  <si>
    <t xml:space="preserve"> Hardware n.a.c.</t>
  </si>
  <si>
    <t xml:space="preserve">U.2.02.01.09.007 </t>
  </si>
  <si>
    <t xml:space="preserve"> Fabbricati Ospedalieri e altre strutture sanitarie</t>
  </si>
  <si>
    <t xml:space="preserve">U.2.02.01.09.019 </t>
  </si>
  <si>
    <t xml:space="preserve"> Fabbricati ad uso strumentale</t>
  </si>
  <si>
    <t xml:space="preserve">U.2.02.01.09.999 </t>
  </si>
  <si>
    <t xml:space="preserve"> Beni immobili n.a.c.</t>
  </si>
  <si>
    <t xml:space="preserve">U.2.02.01.10.009 </t>
  </si>
  <si>
    <t xml:space="preserve"> Fabbricati ad uso strumentale di valore culturale, storico ed artistico</t>
  </si>
  <si>
    <t xml:space="preserve">U.2.02.01.11.001 </t>
  </si>
  <si>
    <t xml:space="preserve"> Oggetti di valore</t>
  </si>
  <si>
    <t xml:space="preserve">U.2.02.01.99.001 </t>
  </si>
  <si>
    <t xml:space="preserve"> Materiale bibliografico</t>
  </si>
  <si>
    <t xml:space="preserve">U.2.02.01.99.999 </t>
  </si>
  <si>
    <t xml:space="preserve"> Altri beni materiali diversi</t>
  </si>
  <si>
    <t xml:space="preserve">U.2.02.03.02.001 </t>
  </si>
  <si>
    <t xml:space="preserve"> Sviluppo software e manutenzione evolutiva</t>
  </si>
  <si>
    <t xml:space="preserve">U.2.02.03.02.002 </t>
  </si>
  <si>
    <t xml:space="preserve"> Acquisto software</t>
  </si>
  <si>
    <t xml:space="preserve">U.2.02.03.05.001 </t>
  </si>
  <si>
    <t xml:space="preserve"> Incarichi professionali per la realizzazione di investimenti</t>
  </si>
  <si>
    <t xml:space="preserve">U.2.02.03.06.001 </t>
  </si>
  <si>
    <t xml:space="preserve"> Manutenzione straordinaria su beni demaniali di terzi</t>
  </si>
  <si>
    <t xml:space="preserve">U.2.02.03.06.999 </t>
  </si>
  <si>
    <t xml:space="preserve"> Manutenzione straordinaria su altri beni di terzi</t>
  </si>
  <si>
    <t xml:space="preserve">U.2.02.03.99.001 </t>
  </si>
  <si>
    <t xml:space="preserve"> Spese di investimento per beni immateriali n.a.c.</t>
  </si>
  <si>
    <t xml:space="preserve">U.2.03.01.01.013 </t>
  </si>
  <si>
    <t xml:space="preserve"> Contributi agli investimenti a enti e istituzioni centrali di ricerca e Istituti e stazioni sperimentali per la ricerca</t>
  </si>
  <si>
    <t xml:space="preserve">U.2.03.01.02.008 </t>
  </si>
  <si>
    <t xml:space="preserve"> Contributi agli investimenti a Università</t>
  </si>
  <si>
    <t xml:space="preserve">U.2.03.03.03.999 </t>
  </si>
  <si>
    <t xml:space="preserve"> Contributi agli investimenti a altre Imprese</t>
  </si>
  <si>
    <t xml:space="preserve">U.2.03.04.01.001 </t>
  </si>
  <si>
    <t xml:space="preserve"> Contributi agli investimenti a Istituzioni Sociali Private </t>
  </si>
  <si>
    <t xml:space="preserve">U.2.03.05.01.001 </t>
  </si>
  <si>
    <t xml:space="preserve"> Contributi agli investimenti all'Unione Europea</t>
  </si>
  <si>
    <t xml:space="preserve">U.7.01.02.01.001 </t>
  </si>
  <si>
    <t xml:space="preserve"> Versamenti di ritenute erariali su Redditi da lavoro dipendente riscosse per conto terzi</t>
  </si>
  <si>
    <t xml:space="preserve">U.7.01.02.02.001 </t>
  </si>
  <si>
    <t xml:space="preserve"> Versamenti di ritenute previdenziali e assistenziali su Redditi da lavoro dipendente riscosse per conto terzi</t>
  </si>
  <si>
    <t xml:space="preserve">U.7.01.02.99.999 </t>
  </si>
  <si>
    <t xml:space="preserve"> Altri versamenti di ritenute al personale dipendente per conto di terzi</t>
  </si>
  <si>
    <t xml:space="preserve">U.7.01.03.01.001 </t>
  </si>
  <si>
    <t xml:space="preserve"> Versamenti di ritenute erariali su Redditi da lavoro autonomo per conto terzi</t>
  </si>
  <si>
    <t xml:space="preserve">U.7.01.03.02.001 </t>
  </si>
  <si>
    <t xml:space="preserve"> Versamenti di ritenute previdenziali e assistenziali su Redditi da lavoro autonomo per conto terzi</t>
  </si>
  <si>
    <t xml:space="preserve">U.7.01.99.03.001 </t>
  </si>
  <si>
    <t xml:space="preserve"> Costituzione fondi economali e carte aziendali</t>
  </si>
  <si>
    <t xml:space="preserve">U.7.01.99.99.999 </t>
  </si>
  <si>
    <t xml:space="preserve"> Altre uscite per partite di giro n.a.c.</t>
  </si>
  <si>
    <t xml:space="preserve">U.7.02.04.02.001 </t>
  </si>
  <si>
    <t xml:space="preserve"> Restituzione di depositi cauzionali o contrattuali di terzi</t>
  </si>
  <si>
    <t>RIEPILOGO</t>
  </si>
  <si>
    <t>MISSIONI</t>
  </si>
  <si>
    <t>PROGRAMMI</t>
  </si>
  <si>
    <t>Ricerca scientifica e tecnologica di base</t>
  </si>
  <si>
    <t>Ricerca scientifica e tecnologica applicata</t>
  </si>
  <si>
    <t>Sistema universitario e formazione post universitaria</t>
  </si>
  <si>
    <t>Diritto allo studio nell'istruzione universitaria</t>
  </si>
  <si>
    <t>Assistenza in materia sanitaria</t>
  </si>
  <si>
    <t>Indirizzo politico</t>
  </si>
  <si>
    <t>Servizi e affari generali per le amministrazioni</t>
  </si>
  <si>
    <t>Fondi da assegnare</t>
  </si>
  <si>
    <t>COFOG</t>
  </si>
  <si>
    <t>1) Contributi Miur e altre Amministrazioni centrali</t>
  </si>
  <si>
    <t>2) Debiti verso MIUR e altre Amministrazioni centrali</t>
  </si>
  <si>
    <t>1) Crediti verso MIUR ed altre amministrazioni Centrali</t>
  </si>
  <si>
    <t>E.2.01.01.01.003</t>
  </si>
  <si>
    <t>Trasferimenti correnti da Presidenza del Consiglio dei Ministri</t>
  </si>
  <si>
    <t>E.3.02.03.01.001</t>
  </si>
  <si>
    <t>Proventi da multe, ammende, sanzioni e oblazioni a carico delle imprese</t>
  </si>
  <si>
    <t>E.3.04.99.99.999</t>
  </si>
  <si>
    <t>Altre entrate da redditi da capitale n.a.c.</t>
  </si>
  <si>
    <t>E.4.02.01.01.014</t>
  </si>
  <si>
    <t>Contributo agli investimenti da Ministeri - finanziamento degli investimenti sanitari ai sensi dell'articolo 20 della legge 67/1988</t>
  </si>
  <si>
    <t>E.4.02.05.04.001</t>
  </si>
  <si>
    <t>Fondo Sociale Europeo (FSE)</t>
  </si>
  <si>
    <t>FLUSSO MONETARIO (CASH FLOW) ASSORBITO\GENERATO DALLA GESTIONE CORRENTE</t>
  </si>
  <si>
    <t>RISULTATO DELL'ESERCIZIO</t>
  </si>
  <si>
    <t>Rettifica voci che non hanno avuto effetto sulla liquidità</t>
  </si>
  <si>
    <t>FLUSSO MONETARIO (CASH FLOW) ASSORBITO\GENERATO DALLE VARIAZIONI DEL CAPITALE CIRCOLANTE</t>
  </si>
  <si>
    <t>Diminuzione delle rimanenze</t>
  </si>
  <si>
    <t>A) FLUSSO DI CASSA (CASH FLOW) OPERATIVO</t>
  </si>
  <si>
    <t>INVESTIMENTI IN IMMOBILIZZAZIONI</t>
  </si>
  <si>
    <t>Materiali</t>
  </si>
  <si>
    <t>Immateriali</t>
  </si>
  <si>
    <t>Finanziarie</t>
  </si>
  <si>
    <t>DISINVESTIMENTI IN IMMOBILIZZAZIONI</t>
  </si>
  <si>
    <t>B) FLUSSO MONETARIO (CASH FLOW) DA ATTIVITA' DI INVESTIMENTO/DISINVESTIMENTO</t>
  </si>
  <si>
    <t>ATTIVITA' DI FINANZIAMENTO</t>
  </si>
  <si>
    <t>Variazione netta dei finanziamenti a medio-lungo termine</t>
  </si>
  <si>
    <t>C) FLUSSO MONETARIO (CASH FLOW) DA ATTIVITA' DI FINANZIAMENTO</t>
  </si>
  <si>
    <t>FLUSSO MONETARIO (CASH FLOW) DELL'ESERCIZIO (A + B + C)</t>
  </si>
  <si>
    <t>DISPONIBILITA' MONETARIA NETTA INIZIALE</t>
  </si>
  <si>
    <t>DISPONIBILITA' MONETARIA NETTA FINALE</t>
  </si>
  <si>
    <t>CASH FLOW DELL'ESERCIZIO</t>
  </si>
  <si>
    <t>Incremento dei crediti</t>
  </si>
  <si>
    <t>Incremento dei debiti</t>
  </si>
  <si>
    <t>Incremento ratei e risconti attivi</t>
  </si>
  <si>
    <t>Incremento ratei e risconti passivi</t>
  </si>
  <si>
    <t>Aumento di capitale</t>
  </si>
  <si>
    <t>RENDICONTO  FINANZIARIO 2018</t>
  </si>
  <si>
    <t>RENDICONTO UNICO  DI ATENEO IN CONTABILITA' FINANZIARIA PER L'ESERCIZIO 2018
INCASSI</t>
  </si>
  <si>
    <t>E.2.01.01.02.014</t>
  </si>
  <si>
    <t>Trasferimenti correnti da Istituti di ricovero e cura a carattere scientifico pubblici</t>
  </si>
  <si>
    <t>E.2.01.05.01.005</t>
  </si>
  <si>
    <t>E.3.05.02.03.001</t>
  </si>
  <si>
    <t>Entrate da rimborsi, recuperi e restituzioni di somme non dovute o incassate in eccesso da Amministrazioni Centrali</t>
  </si>
  <si>
    <t>E.3.05.02.03.004</t>
  </si>
  <si>
    <t>Entrate da rimborsi, recuperi e restituzioni di somme non dovute o incassate in eccesso da Famiglie</t>
  </si>
  <si>
    <t>E.4.03.11.01.001</t>
  </si>
  <si>
    <t>Altri trasferimenti in conto capitale da Famiglie</t>
  </si>
  <si>
    <t>E.4.04.01.05.001</t>
  </si>
  <si>
    <t>Attrezzature scientifiche</t>
  </si>
  <si>
    <t>RENDICONTO UNICO  DI ATENEO IN CONTABILITA' FINANZIARIA PER L'ESERCIZIO 2018
PAGAMENTI</t>
  </si>
  <si>
    <t xml:space="preserve">U.1.04.01.02.012 </t>
  </si>
  <si>
    <t xml:space="preserve"> Trasferimenti correnti a Aziende ospedaliere e Aziende ospedaliere universitarie integrate con il SSN n.a.f.</t>
  </si>
  <si>
    <t xml:space="preserve">U.1.04.01.02.014 </t>
  </si>
  <si>
    <t xml:space="preserve"> Trasferimenti correnti a Istituti di ricovero e cura a carattere scientifico pubblici n.a.f.</t>
  </si>
  <si>
    <t xml:space="preserve">U.1.07.06.02.999 </t>
  </si>
  <si>
    <t xml:space="preserve"> Interessi di mora ad altri soggetti</t>
  </si>
  <si>
    <t xml:space="preserve">U.2.02.02.01.999 </t>
  </si>
  <si>
    <t xml:space="preserve"> Altri terreni n.a.c.</t>
  </si>
  <si>
    <t xml:space="preserve">U.3.01.01.04.001 </t>
  </si>
  <si>
    <t xml:space="preserve"> Acquisizioni di partecipazioni e conferimenti di capitale in ISP controllate</t>
  </si>
  <si>
    <t xml:space="preserve">U.4.03.01.05.001 </t>
  </si>
  <si>
    <t xml:space="preserve"> Rimborso Mutui e altri finanziamenti a medio lungo termine ad altri soggetti con controparte 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</si>
</sst>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&quot;€&quot;\ * #,##0.00_-;\-&quot;€&quot;\ * #,##0.00_-;_-&quot;€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Times New Roman"/>
      <family val="1"/>
    </font>
    <font>
      <b/>
      <sz val="2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224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822433"/>
        <bgColor theme="4" tint="0.79998168889431442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1">
    <xf numFmtId="0" fontId="0" fillId="0" borderId="0" xfId="0"/>
    <xf numFmtId="4" fontId="0" fillId="0" borderId="0" xfId="0" applyNumberFormat="1"/>
    <xf numFmtId="0" fontId="4" fillId="2" borderId="1" xfId="0" quotePrefix="1" applyFont="1" applyFill="1" applyBorder="1" applyAlignment="1">
      <alignment horizontal="center" vertical="center"/>
    </xf>
    <xf numFmtId="1" fontId="4" fillId="2" borderId="2" xfId="1" quotePrefix="1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4" fontId="5" fillId="3" borderId="3" xfId="1" applyNumberFormat="1" applyFont="1" applyFill="1" applyBorder="1" applyAlignment="1">
      <alignment horizontal="right" vertical="center"/>
    </xf>
    <xf numFmtId="0" fontId="6" fillId="0" borderId="4" xfId="0" applyFont="1" applyBorder="1"/>
    <xf numFmtId="4" fontId="6" fillId="0" borderId="4" xfId="1" applyNumberFormat="1" applyFont="1" applyBorder="1" applyAlignment="1">
      <alignment horizontal="right"/>
    </xf>
    <xf numFmtId="0" fontId="7" fillId="0" borderId="4" xfId="0" applyFont="1" applyBorder="1" applyAlignment="1">
      <alignment horizontal="left" indent="3"/>
    </xf>
    <xf numFmtId="4" fontId="7" fillId="0" borderId="4" xfId="1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left" indent="3"/>
    </xf>
    <xf numFmtId="4" fontId="8" fillId="0" borderId="4" xfId="1" applyNumberFormat="1" applyFont="1" applyBorder="1" applyAlignment="1">
      <alignment horizontal="right"/>
    </xf>
    <xf numFmtId="0" fontId="6" fillId="0" borderId="5" xfId="0" applyFont="1" applyBorder="1"/>
    <xf numFmtId="0" fontId="4" fillId="2" borderId="6" xfId="0" quotePrefix="1" applyFont="1" applyFill="1" applyBorder="1" applyAlignment="1">
      <alignment horizontal="left" vertical="center"/>
    </xf>
    <xf numFmtId="4" fontId="4" fillId="2" borderId="6" xfId="1" quotePrefix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indent="3"/>
    </xf>
    <xf numFmtId="4" fontId="7" fillId="0" borderId="4" xfId="1" applyNumberFormat="1" applyFont="1" applyFill="1" applyBorder="1" applyAlignment="1">
      <alignment horizontal="right"/>
    </xf>
    <xf numFmtId="0" fontId="9" fillId="0" borderId="4" xfId="0" applyFont="1" applyBorder="1" applyAlignment="1">
      <alignment horizontal="left" indent="5"/>
    </xf>
    <xf numFmtId="0" fontId="9" fillId="0" borderId="4" xfId="0" applyFont="1" applyFill="1" applyBorder="1" applyAlignment="1">
      <alignment horizontal="left" indent="5"/>
    </xf>
    <xf numFmtId="4" fontId="9" fillId="0" borderId="4" xfId="1" applyNumberFormat="1" applyFont="1" applyBorder="1" applyAlignment="1">
      <alignment horizontal="right"/>
    </xf>
    <xf numFmtId="0" fontId="4" fillId="2" borderId="7" xfId="0" quotePrefix="1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/>
    </xf>
    <xf numFmtId="4" fontId="5" fillId="3" borderId="4" xfId="1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center" wrapText="1"/>
    </xf>
    <xf numFmtId="43" fontId="0" fillId="0" borderId="0" xfId="1" applyFont="1"/>
    <xf numFmtId="0" fontId="0" fillId="4" borderId="0" xfId="0" applyFill="1" applyAlignment="1">
      <alignment vertical="center"/>
    </xf>
    <xf numFmtId="4" fontId="0" fillId="4" borderId="0" xfId="1" applyNumberFormat="1" applyFont="1" applyFill="1" applyAlignment="1">
      <alignment vertical="center"/>
    </xf>
    <xf numFmtId="4" fontId="0" fillId="4" borderId="0" xfId="0" applyNumberFormat="1" applyFill="1" applyAlignment="1">
      <alignment vertical="center"/>
    </xf>
    <xf numFmtId="0" fontId="10" fillId="2" borderId="6" xfId="0" quotePrefix="1" applyFont="1" applyFill="1" applyBorder="1" applyAlignment="1">
      <alignment horizontal="center" vertical="center"/>
    </xf>
    <xf numFmtId="1" fontId="11" fillId="2" borderId="6" xfId="1" quotePrefix="1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4" fontId="6" fillId="3" borderId="3" xfId="1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4" fontId="6" fillId="3" borderId="9" xfId="2" applyNumberFormat="1" applyFon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 indent="2"/>
    </xf>
    <xf numFmtId="4" fontId="9" fillId="4" borderId="4" xfId="1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left" vertical="center" indent="2"/>
    </xf>
    <xf numFmtId="4" fontId="9" fillId="4" borderId="9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horizontal="left" vertical="center" indent="2"/>
    </xf>
    <xf numFmtId="4" fontId="6" fillId="4" borderId="4" xfId="1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 indent="2"/>
    </xf>
    <xf numFmtId="4" fontId="6" fillId="4" borderId="9" xfId="2" applyNumberFormat="1" applyFont="1" applyFill="1" applyBorder="1" applyAlignment="1">
      <alignment vertical="center"/>
    </xf>
    <xf numFmtId="4" fontId="9" fillId="0" borderId="4" xfId="1" applyNumberFormat="1" applyFont="1" applyFill="1" applyBorder="1" applyAlignment="1">
      <alignment vertical="center"/>
    </xf>
    <xf numFmtId="4" fontId="9" fillId="4" borderId="9" xfId="1" applyNumberFormat="1" applyFont="1" applyFill="1" applyBorder="1" applyAlignment="1">
      <alignment vertical="center"/>
    </xf>
    <xf numFmtId="4" fontId="6" fillId="4" borderId="4" xfId="2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indent="2"/>
    </xf>
    <xf numFmtId="4" fontId="7" fillId="0" borderId="9" xfId="1" applyNumberFormat="1" applyFont="1" applyFill="1" applyBorder="1" applyAlignment="1">
      <alignment vertical="center"/>
    </xf>
    <xf numFmtId="4" fontId="6" fillId="3" borderId="4" xfId="1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4" fontId="9" fillId="4" borderId="4" xfId="0" applyNumberFormat="1" applyFont="1" applyFill="1" applyBorder="1" applyAlignment="1">
      <alignment vertical="center"/>
    </xf>
    <xf numFmtId="4" fontId="6" fillId="3" borderId="4" xfId="2" applyNumberFormat="1" applyFont="1" applyFill="1" applyBorder="1" applyAlignment="1">
      <alignment vertical="center"/>
    </xf>
    <xf numFmtId="4" fontId="6" fillId="3" borderId="9" xfId="1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2"/>
    </xf>
    <xf numFmtId="4" fontId="6" fillId="4" borderId="9" xfId="1" applyNumberFormat="1" applyFont="1" applyFill="1" applyBorder="1" applyAlignment="1">
      <alignment vertical="center"/>
    </xf>
    <xf numFmtId="4" fontId="9" fillId="4" borderId="0" xfId="1" applyNumberFormat="1" applyFont="1" applyFill="1" applyAlignment="1">
      <alignment vertical="center"/>
    </xf>
    <xf numFmtId="0" fontId="9" fillId="4" borderId="7" xfId="0" applyFont="1" applyFill="1" applyBorder="1" applyAlignment="1">
      <alignment horizontal="left" vertical="center" indent="2"/>
    </xf>
    <xf numFmtId="4" fontId="9" fillId="4" borderId="5" xfId="1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4" fontId="9" fillId="4" borderId="10" xfId="0" applyNumberFormat="1" applyFont="1" applyFill="1" applyBorder="1" applyAlignment="1">
      <alignment vertical="center"/>
    </xf>
    <xf numFmtId="0" fontId="10" fillId="2" borderId="1" xfId="0" quotePrefix="1" applyFont="1" applyFill="1" applyBorder="1" applyAlignment="1">
      <alignment horizontal="center" vertical="center"/>
    </xf>
    <xf numFmtId="4" fontId="10" fillId="2" borderId="6" xfId="1" quotePrefix="1" applyNumberFormat="1" applyFont="1" applyFill="1" applyBorder="1" applyAlignment="1">
      <alignment horizontal="right" vertical="center"/>
    </xf>
    <xf numFmtId="0" fontId="10" fillId="2" borderId="5" xfId="0" quotePrefix="1" applyFont="1" applyFill="1" applyBorder="1" applyAlignment="1">
      <alignment horizontal="center" vertical="center"/>
    </xf>
    <xf numFmtId="4" fontId="10" fillId="2" borderId="10" xfId="0" quotePrefix="1" applyNumberFormat="1" applyFont="1" applyFill="1" applyBorder="1" applyAlignment="1">
      <alignment horizontal="right" vertical="center"/>
    </xf>
    <xf numFmtId="0" fontId="9" fillId="4" borderId="8" xfId="0" applyFont="1" applyFill="1" applyBorder="1" applyAlignment="1">
      <alignment vertical="center"/>
    </xf>
    <xf numFmtId="4" fontId="6" fillId="3" borderId="5" xfId="1" applyNumberFormat="1" applyFont="1" applyFill="1" applyBorder="1" applyAlignment="1">
      <alignment vertical="center"/>
    </xf>
    <xf numFmtId="165" fontId="0" fillId="4" borderId="0" xfId="0" applyNumberFormat="1" applyFill="1" applyAlignment="1">
      <alignment vertical="center"/>
    </xf>
    <xf numFmtId="0" fontId="12" fillId="0" borderId="0" xfId="0" applyFont="1" applyBorder="1" applyAlignment="1">
      <alignment vertical="center" wrapText="1"/>
    </xf>
    <xf numFmtId="0" fontId="0" fillId="0" borderId="20" xfId="0" applyBorder="1"/>
    <xf numFmtId="0" fontId="0" fillId="0" borderId="5" xfId="0" applyBorder="1"/>
    <xf numFmtId="43" fontId="0" fillId="0" borderId="21" xfId="1" applyFont="1" applyBorder="1"/>
    <xf numFmtId="0" fontId="0" fillId="0" borderId="15" xfId="0" applyBorder="1"/>
    <xf numFmtId="0" fontId="0" fillId="0" borderId="6" xfId="0" applyBorder="1"/>
    <xf numFmtId="43" fontId="2" fillId="2" borderId="24" xfId="1" applyFont="1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wrapText="1"/>
    </xf>
    <xf numFmtId="43" fontId="0" fillId="0" borderId="6" xfId="1" applyFont="1" applyBorder="1"/>
    <xf numFmtId="43" fontId="0" fillId="0" borderId="5" xfId="1" applyFont="1" applyBorder="1"/>
    <xf numFmtId="164" fontId="0" fillId="0" borderId="21" xfId="0" applyNumberFormat="1" applyBorder="1"/>
    <xf numFmtId="0" fontId="0" fillId="0" borderId="15" xfId="0" applyBorder="1" applyAlignment="1">
      <alignment vertical="center"/>
    </xf>
    <xf numFmtId="0" fontId="0" fillId="0" borderId="6" xfId="0" applyBorder="1" applyAlignment="1">
      <alignment wrapText="1"/>
    </xf>
    <xf numFmtId="164" fontId="0" fillId="0" borderId="29" xfId="0" applyNumberFormat="1" applyBorder="1"/>
    <xf numFmtId="43" fontId="2" fillId="2" borderId="31" xfId="1" applyFont="1" applyFill="1" applyBorder="1"/>
    <xf numFmtId="0" fontId="0" fillId="0" borderId="11" xfId="0" applyBorder="1"/>
    <xf numFmtId="164" fontId="2" fillId="2" borderId="18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 wrapText="1"/>
    </xf>
    <xf numFmtId="164" fontId="2" fillId="5" borderId="26" xfId="0" applyNumberFormat="1" applyFont="1" applyFill="1" applyBorder="1" applyAlignment="1">
      <alignment horizontal="center" vertical="center" wrapText="1"/>
    </xf>
    <xf numFmtId="164" fontId="2" fillId="5" borderId="25" xfId="0" applyNumberFormat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vertical="center"/>
    </xf>
    <xf numFmtId="43" fontId="13" fillId="2" borderId="37" xfId="1" applyFont="1" applyFill="1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4" fontId="2" fillId="2" borderId="39" xfId="0" applyNumberFormat="1" applyFont="1" applyFill="1" applyBorder="1" applyAlignment="1">
      <alignment vertical="center"/>
    </xf>
    <xf numFmtId="164" fontId="2" fillId="2" borderId="40" xfId="0" applyNumberFormat="1" applyFont="1" applyFill="1" applyBorder="1" applyAlignment="1">
      <alignment vertical="center"/>
    </xf>
    <xf numFmtId="164" fontId="2" fillId="2" borderId="38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0" fillId="0" borderId="41" xfId="0" applyBorder="1"/>
    <xf numFmtId="0" fontId="0" fillId="0" borderId="3" xfId="0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9" fillId="0" borderId="6" xfId="0" applyFont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4" fontId="6" fillId="0" borderId="6" xfId="0" applyNumberFormat="1" applyFont="1" applyFill="1" applyBorder="1" applyAlignment="1">
      <alignment vertical="center"/>
    </xf>
    <xf numFmtId="0" fontId="8" fillId="0" borderId="6" xfId="0" quotePrefix="1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vertical="center"/>
    </xf>
    <xf numFmtId="0" fontId="7" fillId="0" borderId="6" xfId="0" quotePrefix="1" applyFont="1" applyFill="1" applyBorder="1" applyAlignment="1">
      <alignment horizontal="left" vertical="center" wrapText="1"/>
    </xf>
    <xf numFmtId="4" fontId="6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4" fontId="8" fillId="0" borderId="6" xfId="0" applyNumberFormat="1" applyFont="1" applyBorder="1" applyAlignment="1">
      <alignment vertical="center"/>
    </xf>
    <xf numFmtId="4" fontId="8" fillId="0" borderId="6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0" fillId="0" borderId="29" xfId="1" applyFont="1" applyBorder="1"/>
    <xf numFmtId="43" fontId="0" fillId="0" borderId="42" xfId="1" applyFont="1" applyBorder="1"/>
    <xf numFmtId="0" fontId="0" fillId="0" borderId="17" xfId="0" applyBorder="1" applyAlignment="1">
      <alignment vertical="center"/>
    </xf>
    <xf numFmtId="0" fontId="0" fillId="0" borderId="18" xfId="0" applyBorder="1" applyAlignment="1">
      <alignment wrapText="1"/>
    </xf>
    <xf numFmtId="43" fontId="0" fillId="0" borderId="18" xfId="1" applyFont="1" applyBorder="1"/>
    <xf numFmtId="164" fontId="0" fillId="0" borderId="43" xfId="0" applyNumberFormat="1" applyBorder="1"/>
    <xf numFmtId="0" fontId="4" fillId="2" borderId="6" xfId="0" quotePrefix="1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6" xfId="0" quotePrefix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right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center" vertical="center"/>
    </xf>
    <xf numFmtId="43" fontId="2" fillId="2" borderId="16" xfId="1" applyFont="1" applyFill="1" applyBorder="1" applyAlignment="1">
      <alignment horizontal="center" vertical="center"/>
    </xf>
    <xf numFmtId="43" fontId="2" fillId="2" borderId="19" xfId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0" fontId="2" fillId="5" borderId="2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1926503</xdr:colOff>
      <xdr:row>0</xdr:row>
      <xdr:rowOff>756476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B8D3EE1-7784-464D-93F4-46A7AA9B2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26503" cy="7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3002063</xdr:colOff>
      <xdr:row>0</xdr:row>
      <xdr:rowOff>1085850</xdr:rowOff>
    </xdr:to>
    <xdr:pic>
      <xdr:nvPicPr>
        <xdr:cNvPr id="11" name="Immagine 2" descr="w_area_cont_fin_contr_gest">
          <a:extLst>
            <a:ext uri="{FF2B5EF4-FFF2-40B4-BE49-F238E27FC236}">
              <a16:creationId xmlns:a16="http://schemas.microsoft.com/office/drawing/2014/main" id="{73483CEB-763F-4897-A51D-B0BFFF0F4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3002063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2157046</xdr:colOff>
      <xdr:row>0</xdr:row>
      <xdr:rowOff>762000</xdr:rowOff>
    </xdr:to>
    <xdr:pic>
      <xdr:nvPicPr>
        <xdr:cNvPr id="5" name="Immagine 4" descr="w_area_cont_fin_contr_gest">
          <a:extLst>
            <a:ext uri="{FF2B5EF4-FFF2-40B4-BE49-F238E27FC236}">
              <a16:creationId xmlns:a16="http://schemas.microsoft.com/office/drawing/2014/main" id="{6A1E59E5-264F-4AAC-BC7A-6E053ECFC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285" t="39999" r="50549" b="35095"/>
        <a:stretch>
          <a:fillRect/>
        </a:stretch>
      </xdr:blipFill>
      <xdr:spPr bwMode="auto">
        <a:xfrm>
          <a:off x="0" y="0"/>
          <a:ext cx="215704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401409</xdr:colOff>
      <xdr:row>0</xdr:row>
      <xdr:rowOff>908383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C9BB46C-383C-4A18-AF63-C42BF5F74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85809" cy="9083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571499</xdr:colOff>
      <xdr:row>0</xdr:row>
      <xdr:rowOff>906967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43C9B093-AB65-4026-92CE-83F1747EB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865312" cy="906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9EA-DD89-4D0D-8CC3-0FB47A168897}">
  <dimension ref="A1:B67"/>
  <sheetViews>
    <sheetView tabSelected="1" workbookViewId="0">
      <selection activeCell="A2" sqref="A2"/>
    </sheetView>
  </sheetViews>
  <sheetFormatPr defaultRowHeight="15" x14ac:dyDescent="0.25"/>
  <cols>
    <col min="1" max="1" width="101.5703125" customWidth="1"/>
    <col min="2" max="2" width="21.5703125" customWidth="1"/>
  </cols>
  <sheetData>
    <row r="1" spans="1:2" ht="62.25" customHeight="1" x14ac:dyDescent="0.25"/>
    <row r="2" spans="1:2" ht="30.6" customHeight="1" x14ac:dyDescent="0.25">
      <c r="A2" s="2" t="s">
        <v>0</v>
      </c>
      <c r="B2" s="3">
        <v>2018</v>
      </c>
    </row>
    <row r="3" spans="1:2" x14ac:dyDescent="0.25">
      <c r="A3" s="4" t="s">
        <v>1</v>
      </c>
      <c r="B3" s="5"/>
    </row>
    <row r="4" spans="1:2" x14ac:dyDescent="0.25">
      <c r="A4" s="6" t="s">
        <v>2</v>
      </c>
      <c r="B4" s="7">
        <f>SUM(B5:B7)</f>
        <v>159197197.39999998</v>
      </c>
    </row>
    <row r="5" spans="1:2" x14ac:dyDescent="0.25">
      <c r="A5" s="8" t="s">
        <v>3</v>
      </c>
      <c r="B5" s="9">
        <v>128236828.25999999</v>
      </c>
    </row>
    <row r="6" spans="1:2" x14ac:dyDescent="0.25">
      <c r="A6" s="8" t="s">
        <v>4</v>
      </c>
      <c r="B6" s="9">
        <v>13634844.890000001</v>
      </c>
    </row>
    <row r="7" spans="1:2" x14ac:dyDescent="0.25">
      <c r="A7" s="8" t="s">
        <v>5</v>
      </c>
      <c r="B7" s="9">
        <v>17325524.25</v>
      </c>
    </row>
    <row r="8" spans="1:2" x14ac:dyDescent="0.25">
      <c r="A8" s="6" t="s">
        <v>6</v>
      </c>
      <c r="B8" s="7">
        <f>SUM(B9:B15)</f>
        <v>594883977.6500001</v>
      </c>
    </row>
    <row r="9" spans="1:2" x14ac:dyDescent="0.25">
      <c r="A9" s="8" t="s">
        <v>577</v>
      </c>
      <c r="B9" s="9">
        <v>564836744.73000002</v>
      </c>
    </row>
    <row r="10" spans="1:2" x14ac:dyDescent="0.25">
      <c r="A10" s="8" t="s">
        <v>7</v>
      </c>
      <c r="B10" s="9">
        <v>1738161.36</v>
      </c>
    </row>
    <row r="11" spans="1:2" x14ac:dyDescent="0.25">
      <c r="A11" s="8" t="s">
        <v>8</v>
      </c>
      <c r="B11" s="9">
        <v>272779.26</v>
      </c>
    </row>
    <row r="12" spans="1:2" x14ac:dyDescent="0.25">
      <c r="A12" s="10" t="s">
        <v>9</v>
      </c>
      <c r="B12" s="9">
        <v>7517780.4900000002</v>
      </c>
    </row>
    <row r="13" spans="1:2" x14ac:dyDescent="0.25">
      <c r="A13" s="8" t="s">
        <v>10</v>
      </c>
      <c r="B13" s="9">
        <v>198921.2</v>
      </c>
    </row>
    <row r="14" spans="1:2" x14ac:dyDescent="0.25">
      <c r="A14" s="8" t="s">
        <v>11</v>
      </c>
      <c r="B14" s="9">
        <v>11497826.67</v>
      </c>
    </row>
    <row r="15" spans="1:2" x14ac:dyDescent="0.25">
      <c r="A15" s="8" t="s">
        <v>12</v>
      </c>
      <c r="B15" s="9">
        <v>8821763.9399999995</v>
      </c>
    </row>
    <row r="16" spans="1:2" x14ac:dyDescent="0.25">
      <c r="A16" s="6" t="s">
        <v>13</v>
      </c>
      <c r="B16" s="7">
        <v>0</v>
      </c>
    </row>
    <row r="17" spans="1:2" x14ac:dyDescent="0.25">
      <c r="A17" s="6" t="s">
        <v>14</v>
      </c>
      <c r="B17" s="7">
        <v>0</v>
      </c>
    </row>
    <row r="18" spans="1:2" x14ac:dyDescent="0.25">
      <c r="A18" s="6" t="s">
        <v>15</v>
      </c>
      <c r="B18" s="11">
        <v>29396425.629999999</v>
      </c>
    </row>
    <row r="19" spans="1:2" x14ac:dyDescent="0.25">
      <c r="A19" s="6" t="s">
        <v>16</v>
      </c>
      <c r="B19" s="11">
        <v>9270.2000000000007</v>
      </c>
    </row>
    <row r="20" spans="1:2" x14ac:dyDescent="0.25">
      <c r="A20" s="12" t="s">
        <v>17</v>
      </c>
      <c r="B20" s="11">
        <v>192094.23</v>
      </c>
    </row>
    <row r="21" spans="1:2" ht="15.75" x14ac:dyDescent="0.25">
      <c r="A21" s="13" t="s">
        <v>18</v>
      </c>
      <c r="B21" s="14">
        <f>B4+B8+B16+B17+B18+B19+B20</f>
        <v>783678965.11000013</v>
      </c>
    </row>
    <row r="22" spans="1:2" x14ac:dyDescent="0.25">
      <c r="A22" s="4" t="s">
        <v>19</v>
      </c>
      <c r="B22" s="5"/>
    </row>
    <row r="23" spans="1:2" x14ac:dyDescent="0.25">
      <c r="A23" s="6" t="s">
        <v>20</v>
      </c>
      <c r="B23" s="7">
        <f>B24+B30</f>
        <v>448500300.46000004</v>
      </c>
    </row>
    <row r="24" spans="1:2" x14ac:dyDescent="0.25">
      <c r="A24" s="15" t="s">
        <v>21</v>
      </c>
      <c r="B24" s="16">
        <f>SUM(B25:B29)</f>
        <v>291157122.38999999</v>
      </c>
    </row>
    <row r="25" spans="1:2" x14ac:dyDescent="0.25">
      <c r="A25" s="17" t="s">
        <v>22</v>
      </c>
      <c r="B25" s="9">
        <v>255369831.14999998</v>
      </c>
    </row>
    <row r="26" spans="1:2" x14ac:dyDescent="0.25">
      <c r="A26" s="18" t="s">
        <v>23</v>
      </c>
      <c r="B26" s="9">
        <v>25160591.310000006</v>
      </c>
    </row>
    <row r="27" spans="1:2" x14ac:dyDescent="0.25">
      <c r="A27" s="17" t="s">
        <v>24</v>
      </c>
      <c r="B27" s="9">
        <v>1878725.3199999998</v>
      </c>
    </row>
    <row r="28" spans="1:2" x14ac:dyDescent="0.25">
      <c r="A28" s="17" t="s">
        <v>25</v>
      </c>
      <c r="B28" s="9">
        <v>3386485.56</v>
      </c>
    </row>
    <row r="29" spans="1:2" x14ac:dyDescent="0.25">
      <c r="A29" s="17" t="s">
        <v>26</v>
      </c>
      <c r="B29" s="9">
        <v>5361489.0500000017</v>
      </c>
    </row>
    <row r="30" spans="1:2" x14ac:dyDescent="0.25">
      <c r="A30" s="15" t="s">
        <v>27</v>
      </c>
      <c r="B30" s="9">
        <v>157343178.07000002</v>
      </c>
    </row>
    <row r="31" spans="1:2" x14ac:dyDescent="0.25">
      <c r="A31" s="6" t="s">
        <v>28</v>
      </c>
      <c r="B31" s="7">
        <f>SUM(B32:B43)</f>
        <v>202377175.16000006</v>
      </c>
    </row>
    <row r="32" spans="1:2" x14ac:dyDescent="0.25">
      <c r="A32" s="15" t="s">
        <v>29</v>
      </c>
      <c r="B32" s="9">
        <v>104728078.88000001</v>
      </c>
    </row>
    <row r="33" spans="1:2" x14ac:dyDescent="0.25">
      <c r="A33" s="15" t="s">
        <v>30</v>
      </c>
      <c r="B33" s="16">
        <v>0</v>
      </c>
    </row>
    <row r="34" spans="1:2" x14ac:dyDescent="0.25">
      <c r="A34" s="15" t="s">
        <v>31</v>
      </c>
      <c r="B34" s="9">
        <v>1464683.26</v>
      </c>
    </row>
    <row r="35" spans="1:2" x14ac:dyDescent="0.25">
      <c r="A35" s="15" t="s">
        <v>32</v>
      </c>
      <c r="B35" s="9">
        <v>10249955.68</v>
      </c>
    </row>
    <row r="36" spans="1:2" x14ac:dyDescent="0.25">
      <c r="A36" s="15" t="s">
        <v>33</v>
      </c>
      <c r="B36" s="9">
        <v>6375886.4199999999</v>
      </c>
    </row>
    <row r="37" spans="1:2" x14ac:dyDescent="0.25">
      <c r="A37" s="15" t="s">
        <v>34</v>
      </c>
      <c r="B37" s="9">
        <v>0</v>
      </c>
    </row>
    <row r="38" spans="1:2" x14ac:dyDescent="0.25">
      <c r="A38" s="15" t="s">
        <v>35</v>
      </c>
      <c r="B38" s="9">
        <v>5340318.4000000004</v>
      </c>
    </row>
    <row r="39" spans="1:2" x14ac:dyDescent="0.25">
      <c r="A39" s="15" t="s">
        <v>36</v>
      </c>
      <c r="B39" s="9">
        <v>63074911.850000001</v>
      </c>
    </row>
    <row r="40" spans="1:2" x14ac:dyDescent="0.25">
      <c r="A40" s="15" t="s">
        <v>37</v>
      </c>
      <c r="B40" s="9">
        <v>2564451.34</v>
      </c>
    </row>
    <row r="41" spans="1:2" x14ac:dyDescent="0.25">
      <c r="A41" s="15" t="s">
        <v>38</v>
      </c>
      <c r="B41" s="19">
        <v>28728.059999999998</v>
      </c>
    </row>
    <row r="42" spans="1:2" x14ac:dyDescent="0.25">
      <c r="A42" s="15" t="s">
        <v>39</v>
      </c>
      <c r="B42" s="9">
        <v>5059488.1300000008</v>
      </c>
    </row>
    <row r="43" spans="1:2" x14ac:dyDescent="0.25">
      <c r="A43" s="15" t="s">
        <v>40</v>
      </c>
      <c r="B43" s="9">
        <v>3490673.1400000011</v>
      </c>
    </row>
    <row r="44" spans="1:2" x14ac:dyDescent="0.25">
      <c r="A44" s="6" t="s">
        <v>41</v>
      </c>
      <c r="B44" s="7">
        <f>SUM(B45:B48)</f>
        <v>28717709.77</v>
      </c>
    </row>
    <row r="45" spans="1:2" x14ac:dyDescent="0.25">
      <c r="A45" s="15" t="s">
        <v>42</v>
      </c>
      <c r="B45" s="9">
        <v>544400.75999999989</v>
      </c>
    </row>
    <row r="46" spans="1:2" x14ac:dyDescent="0.25">
      <c r="A46" s="15" t="s">
        <v>43</v>
      </c>
      <c r="B46" s="9">
        <v>28173309.009999998</v>
      </c>
    </row>
    <row r="47" spans="1:2" x14ac:dyDescent="0.25">
      <c r="A47" s="15" t="s">
        <v>44</v>
      </c>
      <c r="B47" s="19">
        <v>0</v>
      </c>
    </row>
    <row r="48" spans="1:2" x14ac:dyDescent="0.25">
      <c r="A48" s="15" t="s">
        <v>45</v>
      </c>
      <c r="B48" s="19">
        <v>0</v>
      </c>
    </row>
    <row r="49" spans="1:2" x14ac:dyDescent="0.25">
      <c r="A49" s="6" t="s">
        <v>46</v>
      </c>
      <c r="B49" s="7">
        <v>18565819.129999999</v>
      </c>
    </row>
    <row r="50" spans="1:2" x14ac:dyDescent="0.25">
      <c r="A50" s="12" t="s">
        <v>47</v>
      </c>
      <c r="B50" s="7">
        <v>7456115.54</v>
      </c>
    </row>
    <row r="51" spans="1:2" ht="15.75" x14ac:dyDescent="0.25">
      <c r="A51" s="20" t="s">
        <v>48</v>
      </c>
      <c r="B51" s="14">
        <f>B23+B31+B44+B49+B50</f>
        <v>705617120.06000006</v>
      </c>
    </row>
    <row r="52" spans="1:2" ht="15.75" x14ac:dyDescent="0.25">
      <c r="A52" s="20" t="s">
        <v>49</v>
      </c>
      <c r="B52" s="14">
        <f>B21-B51</f>
        <v>78061845.050000072</v>
      </c>
    </row>
    <row r="53" spans="1:2" x14ac:dyDescent="0.25">
      <c r="A53" s="21" t="s">
        <v>50</v>
      </c>
      <c r="B53" s="22">
        <f>B54-B55+B56</f>
        <v>-285118.12000000005</v>
      </c>
    </row>
    <row r="54" spans="1:2" x14ac:dyDescent="0.25">
      <c r="A54" s="15" t="s">
        <v>51</v>
      </c>
      <c r="B54" s="9">
        <v>1555.61</v>
      </c>
    </row>
    <row r="55" spans="1:2" x14ac:dyDescent="0.25">
      <c r="A55" s="15" t="s">
        <v>52</v>
      </c>
      <c r="B55" s="9">
        <v>285188.7</v>
      </c>
    </row>
    <row r="56" spans="1:2" x14ac:dyDescent="0.25">
      <c r="A56" s="15" t="s">
        <v>53</v>
      </c>
      <c r="B56" s="9">
        <v>-1485.0300000000002</v>
      </c>
    </row>
    <row r="57" spans="1:2" x14ac:dyDescent="0.25">
      <c r="A57" s="21" t="s">
        <v>54</v>
      </c>
      <c r="B57" s="22">
        <f>B58-B59</f>
        <v>0</v>
      </c>
    </row>
    <row r="58" spans="1:2" x14ac:dyDescent="0.25">
      <c r="A58" s="15" t="s">
        <v>55</v>
      </c>
      <c r="B58" s="9">
        <v>0</v>
      </c>
    </row>
    <row r="59" spans="1:2" x14ac:dyDescent="0.25">
      <c r="A59" s="15" t="s">
        <v>56</v>
      </c>
      <c r="B59" s="9">
        <v>0</v>
      </c>
    </row>
    <row r="60" spans="1:2" x14ac:dyDescent="0.25">
      <c r="A60" s="21" t="s">
        <v>57</v>
      </c>
      <c r="B60" s="22">
        <f>B61-B62</f>
        <v>-189025.96000000089</v>
      </c>
    </row>
    <row r="61" spans="1:2" x14ac:dyDescent="0.25">
      <c r="A61" s="15" t="s">
        <v>58</v>
      </c>
      <c r="B61" s="9">
        <v>10081309.989999998</v>
      </c>
    </row>
    <row r="62" spans="1:2" x14ac:dyDescent="0.25">
      <c r="A62" s="15" t="s">
        <v>59</v>
      </c>
      <c r="B62" s="9">
        <v>10270335.949999999</v>
      </c>
    </row>
    <row r="63" spans="1:2" x14ac:dyDescent="0.25">
      <c r="A63" s="23" t="s">
        <v>60</v>
      </c>
      <c r="B63" s="22">
        <v>28145608.039999995</v>
      </c>
    </row>
    <row r="64" spans="1:2" ht="15.75" x14ac:dyDescent="0.25">
      <c r="A64" s="13" t="s">
        <v>61</v>
      </c>
      <c r="B64" s="14">
        <f>B52+B53+B57+B60-B63</f>
        <v>49442092.930000067</v>
      </c>
    </row>
    <row r="66" spans="2:2" x14ac:dyDescent="0.25">
      <c r="B66" s="1"/>
    </row>
    <row r="67" spans="2:2" x14ac:dyDescent="0.25">
      <c r="B67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F4F98-7B58-4AD8-8422-7ABA7C183AE6}">
  <dimension ref="A1:G63"/>
  <sheetViews>
    <sheetView zoomScale="90" zoomScaleNormal="90" workbookViewId="0">
      <selection activeCell="A2" sqref="A2:D2"/>
    </sheetView>
  </sheetViews>
  <sheetFormatPr defaultRowHeight="15" x14ac:dyDescent="0.25"/>
  <cols>
    <col min="1" max="1" width="62.85546875" customWidth="1"/>
    <col min="2" max="2" width="17.28515625" customWidth="1"/>
    <col min="3" max="3" width="62.85546875" customWidth="1"/>
    <col min="4" max="4" width="18.7109375" bestFit="1" customWidth="1"/>
  </cols>
  <sheetData>
    <row r="1" spans="1:7" ht="90.6" customHeight="1" x14ac:dyDescent="0.25">
      <c r="A1" s="25"/>
      <c r="B1" s="26"/>
      <c r="C1" s="25"/>
      <c r="D1" s="27"/>
    </row>
    <row r="2" spans="1:7" s="25" customFormat="1" ht="30.6" customHeight="1" x14ac:dyDescent="0.25">
      <c r="A2" s="129" t="s">
        <v>62</v>
      </c>
      <c r="B2" s="129"/>
      <c r="C2" s="129"/>
      <c r="D2" s="129"/>
      <c r="F2" s="65"/>
      <c r="G2" s="65"/>
    </row>
    <row r="3" spans="1:7" s="25" customFormat="1" x14ac:dyDescent="0.25">
      <c r="A3" s="130" t="s">
        <v>63</v>
      </c>
      <c r="B3" s="130"/>
      <c r="C3" s="130" t="s">
        <v>64</v>
      </c>
      <c r="D3" s="130"/>
      <c r="F3" s="65"/>
      <c r="G3" s="65"/>
    </row>
    <row r="4" spans="1:7" s="25" customFormat="1" ht="21.6" customHeight="1" x14ac:dyDescent="0.25">
      <c r="A4" s="130"/>
      <c r="B4" s="130"/>
      <c r="C4" s="130"/>
      <c r="D4" s="130"/>
      <c r="F4" s="65"/>
      <c r="G4" s="65"/>
    </row>
    <row r="5" spans="1:7" s="25" customFormat="1" ht="21" customHeight="1" x14ac:dyDescent="0.25">
      <c r="A5" s="28"/>
      <c r="B5" s="29">
        <v>2018</v>
      </c>
      <c r="C5" s="28"/>
      <c r="D5" s="29">
        <v>2018</v>
      </c>
      <c r="F5" s="65"/>
      <c r="G5" s="65"/>
    </row>
    <row r="6" spans="1:7" x14ac:dyDescent="0.25">
      <c r="A6" s="30" t="s">
        <v>65</v>
      </c>
      <c r="B6" s="31">
        <f>B8+B16+B26</f>
        <v>390109072.61000007</v>
      </c>
      <c r="C6" s="32" t="s">
        <v>66</v>
      </c>
      <c r="D6" s="33">
        <f>D8+D10+D16</f>
        <v>652444836.92000008</v>
      </c>
    </row>
    <row r="7" spans="1:7" x14ac:dyDescent="0.25">
      <c r="A7" s="34"/>
      <c r="B7" s="35"/>
      <c r="C7" s="36"/>
      <c r="D7" s="37"/>
    </row>
    <row r="8" spans="1:7" x14ac:dyDescent="0.25">
      <c r="A8" s="38" t="s">
        <v>67</v>
      </c>
      <c r="B8" s="39">
        <f>SUM(B10:B14)</f>
        <v>1482273.3599999999</v>
      </c>
      <c r="C8" s="40" t="s">
        <v>68</v>
      </c>
      <c r="D8" s="41">
        <v>109831591.84999999</v>
      </c>
    </row>
    <row r="9" spans="1:7" x14ac:dyDescent="0.25">
      <c r="A9" s="34"/>
      <c r="B9" s="35"/>
      <c r="C9" s="36"/>
      <c r="D9" s="37"/>
    </row>
    <row r="10" spans="1:7" x14ac:dyDescent="0.25">
      <c r="A10" s="34" t="s">
        <v>69</v>
      </c>
      <c r="B10" s="42">
        <v>0</v>
      </c>
      <c r="C10" s="40" t="s">
        <v>70</v>
      </c>
      <c r="D10" s="41">
        <f>SUM(D12:D14)</f>
        <v>305689071.48000002</v>
      </c>
    </row>
    <row r="11" spans="1:7" x14ac:dyDescent="0.25">
      <c r="A11" s="34" t="s">
        <v>71</v>
      </c>
      <c r="B11" s="35">
        <v>548754.53</v>
      </c>
      <c r="C11" s="36"/>
      <c r="D11" s="37"/>
    </row>
    <row r="12" spans="1:7" x14ac:dyDescent="0.25">
      <c r="A12" s="34" t="s">
        <v>72</v>
      </c>
      <c r="B12" s="35">
        <v>5471.6</v>
      </c>
      <c r="C12" s="36" t="s">
        <v>73</v>
      </c>
      <c r="D12" s="43">
        <v>4000000</v>
      </c>
    </row>
    <row r="13" spans="1:7" x14ac:dyDescent="0.25">
      <c r="A13" s="34" t="s">
        <v>74</v>
      </c>
      <c r="B13" s="42">
        <v>10980</v>
      </c>
      <c r="C13" s="36" t="s">
        <v>75</v>
      </c>
      <c r="D13" s="43">
        <v>50044136.560000002</v>
      </c>
    </row>
    <row r="14" spans="1:7" x14ac:dyDescent="0.25">
      <c r="A14" s="34" t="s">
        <v>76</v>
      </c>
      <c r="B14" s="35">
        <v>917067.23</v>
      </c>
      <c r="C14" s="36" t="s">
        <v>77</v>
      </c>
      <c r="D14" s="43">
        <v>251644934.92000002</v>
      </c>
    </row>
    <row r="15" spans="1:7" x14ac:dyDescent="0.25">
      <c r="A15" s="34"/>
      <c r="B15" s="35"/>
      <c r="C15" s="36"/>
      <c r="D15" s="37"/>
    </row>
    <row r="16" spans="1:7" x14ac:dyDescent="0.25">
      <c r="A16" s="38" t="s">
        <v>78</v>
      </c>
      <c r="B16" s="44">
        <f>SUM(B18:B24)</f>
        <v>383975535.70000005</v>
      </c>
      <c r="C16" s="40" t="s">
        <v>79</v>
      </c>
      <c r="D16" s="41">
        <f>SUM(D18:D21)</f>
        <v>236924173.59</v>
      </c>
    </row>
    <row r="17" spans="1:4" x14ac:dyDescent="0.25">
      <c r="A17" s="34"/>
      <c r="B17" s="35"/>
      <c r="C17" s="36"/>
      <c r="D17" s="37"/>
    </row>
    <row r="18" spans="1:4" x14ac:dyDescent="0.25">
      <c r="A18" s="34" t="s">
        <v>80</v>
      </c>
      <c r="B18" s="35">
        <v>331132340.63</v>
      </c>
      <c r="C18" s="36" t="s">
        <v>81</v>
      </c>
      <c r="D18" s="43">
        <v>49442092.93</v>
      </c>
    </row>
    <row r="19" spans="1:4" x14ac:dyDescent="0.25">
      <c r="A19" s="34" t="s">
        <v>82</v>
      </c>
      <c r="B19" s="35">
        <v>15554395.600000024</v>
      </c>
      <c r="C19" s="36" t="s">
        <v>83</v>
      </c>
      <c r="D19" s="43">
        <v>187482080.66</v>
      </c>
    </row>
    <row r="20" spans="1:4" x14ac:dyDescent="0.25">
      <c r="A20" s="34" t="s">
        <v>84</v>
      </c>
      <c r="B20" s="35">
        <v>10719207.609999999</v>
      </c>
      <c r="C20" s="36" t="s">
        <v>85</v>
      </c>
      <c r="D20" s="43">
        <v>0</v>
      </c>
    </row>
    <row r="21" spans="1:4" x14ac:dyDescent="0.25">
      <c r="A21" s="34" t="s">
        <v>86</v>
      </c>
      <c r="B21" s="35">
        <v>17183271.489999998</v>
      </c>
      <c r="C21" s="45"/>
      <c r="D21" s="46"/>
    </row>
    <row r="22" spans="1:4" x14ac:dyDescent="0.25">
      <c r="A22" s="34" t="s">
        <v>87</v>
      </c>
      <c r="B22" s="35">
        <v>8922211.8599999994</v>
      </c>
      <c r="C22" s="36"/>
      <c r="D22" s="37"/>
    </row>
    <row r="23" spans="1:4" x14ac:dyDescent="0.25">
      <c r="A23" s="34" t="s">
        <v>88</v>
      </c>
      <c r="B23" s="35">
        <v>253094.23</v>
      </c>
      <c r="C23" s="32" t="s">
        <v>89</v>
      </c>
      <c r="D23" s="47">
        <v>174084989.60000002</v>
      </c>
    </row>
    <row r="24" spans="1:4" x14ac:dyDescent="0.25">
      <c r="A24" s="34" t="s">
        <v>90</v>
      </c>
      <c r="B24" s="35">
        <v>211014.28000000003</v>
      </c>
      <c r="C24" s="48"/>
      <c r="D24" s="37"/>
    </row>
    <row r="25" spans="1:4" x14ac:dyDescent="0.25">
      <c r="A25" s="34"/>
      <c r="B25" s="35"/>
      <c r="C25" s="48"/>
      <c r="D25" s="37"/>
    </row>
    <row r="26" spans="1:4" x14ac:dyDescent="0.25">
      <c r="A26" s="38" t="s">
        <v>91</v>
      </c>
      <c r="B26" s="39">
        <v>4651263.55</v>
      </c>
      <c r="C26" s="32" t="s">
        <v>92</v>
      </c>
      <c r="D26" s="47">
        <v>4457772.95</v>
      </c>
    </row>
    <row r="27" spans="1:4" x14ac:dyDescent="0.25">
      <c r="A27" s="34"/>
      <c r="B27" s="35"/>
      <c r="C27" s="48"/>
      <c r="D27" s="37"/>
    </row>
    <row r="28" spans="1:4" x14ac:dyDescent="0.25">
      <c r="A28" s="34"/>
      <c r="B28" s="35"/>
      <c r="C28" s="48"/>
      <c r="D28" s="37"/>
    </row>
    <row r="29" spans="1:4" x14ac:dyDescent="0.25">
      <c r="A29" s="30" t="s">
        <v>93</v>
      </c>
      <c r="B29" s="47">
        <f>B31+B33+B45+B47</f>
        <v>950419163.44000006</v>
      </c>
      <c r="C29" s="32" t="s">
        <v>94</v>
      </c>
      <c r="D29" s="33">
        <f>SUM(D31:D42)</f>
        <v>100635748.42000002</v>
      </c>
    </row>
    <row r="30" spans="1:4" x14ac:dyDescent="0.25">
      <c r="A30" s="34"/>
      <c r="B30" s="35"/>
      <c r="C30" s="36"/>
      <c r="D30" s="37"/>
    </row>
    <row r="31" spans="1:4" x14ac:dyDescent="0.25">
      <c r="A31" s="38" t="s">
        <v>95</v>
      </c>
      <c r="B31" s="39">
        <v>720478.86</v>
      </c>
      <c r="C31" s="36" t="s">
        <v>96</v>
      </c>
      <c r="D31" s="43">
        <v>23002244.41</v>
      </c>
    </row>
    <row r="32" spans="1:4" x14ac:dyDescent="0.25">
      <c r="A32" s="34"/>
      <c r="B32" s="35"/>
      <c r="C32" s="36" t="s">
        <v>578</v>
      </c>
      <c r="D32" s="43">
        <v>0</v>
      </c>
    </row>
    <row r="33" spans="1:4" x14ac:dyDescent="0.25">
      <c r="A33" s="38" t="s">
        <v>97</v>
      </c>
      <c r="B33" s="39">
        <f>SUM(B35:B43)</f>
        <v>253365490.78999999</v>
      </c>
      <c r="C33" s="36" t="s">
        <v>98</v>
      </c>
      <c r="D33" s="43">
        <v>0</v>
      </c>
    </row>
    <row r="34" spans="1:4" x14ac:dyDescent="0.25">
      <c r="A34" s="34"/>
      <c r="B34" s="35"/>
      <c r="C34" s="36" t="s">
        <v>99</v>
      </c>
      <c r="D34" s="43">
        <v>0</v>
      </c>
    </row>
    <row r="35" spans="1:4" x14ac:dyDescent="0.25">
      <c r="A35" s="34" t="s">
        <v>579</v>
      </c>
      <c r="B35" s="35">
        <v>132680478.66</v>
      </c>
      <c r="C35" s="36" t="s">
        <v>100</v>
      </c>
      <c r="D35" s="43">
        <v>0</v>
      </c>
    </row>
    <row r="36" spans="1:4" x14ac:dyDescent="0.25">
      <c r="A36" s="34" t="s">
        <v>101</v>
      </c>
      <c r="B36" s="35">
        <v>1362642.8</v>
      </c>
      <c r="C36" s="36" t="s">
        <v>102</v>
      </c>
      <c r="D36" s="43">
        <v>18552.03</v>
      </c>
    </row>
    <row r="37" spans="1:4" x14ac:dyDescent="0.25">
      <c r="A37" s="34" t="s">
        <v>103</v>
      </c>
      <c r="B37" s="35">
        <v>11624610.960000001</v>
      </c>
      <c r="C37" s="36" t="s">
        <v>104</v>
      </c>
      <c r="D37" s="43">
        <v>379454.63</v>
      </c>
    </row>
    <row r="38" spans="1:4" x14ac:dyDescent="0.25">
      <c r="A38" s="34" t="s">
        <v>105</v>
      </c>
      <c r="B38" s="35">
        <v>579720.06000000006</v>
      </c>
      <c r="C38" s="36" t="s">
        <v>106</v>
      </c>
      <c r="D38" s="43">
        <v>4585.97</v>
      </c>
    </row>
    <row r="39" spans="1:4" x14ac:dyDescent="0.25">
      <c r="A39" s="34" t="s">
        <v>107</v>
      </c>
      <c r="B39" s="35">
        <v>208809.76</v>
      </c>
      <c r="C39" s="36" t="s">
        <v>108</v>
      </c>
      <c r="D39" s="43">
        <v>21052885.920000002</v>
      </c>
    </row>
    <row r="40" spans="1:4" x14ac:dyDescent="0.25">
      <c r="A40" s="34" t="s">
        <v>109</v>
      </c>
      <c r="B40" s="35">
        <v>1573282.87</v>
      </c>
      <c r="C40" s="36" t="s">
        <v>110</v>
      </c>
      <c r="D40" s="43">
        <v>2151028.14</v>
      </c>
    </row>
    <row r="41" spans="1:4" x14ac:dyDescent="0.25">
      <c r="A41" s="34" t="s">
        <v>111</v>
      </c>
      <c r="B41" s="42">
        <v>0</v>
      </c>
      <c r="C41" s="36" t="s">
        <v>112</v>
      </c>
      <c r="D41" s="43">
        <v>0</v>
      </c>
    </row>
    <row r="42" spans="1:4" x14ac:dyDescent="0.25">
      <c r="A42" s="34" t="s">
        <v>113</v>
      </c>
      <c r="B42" s="35">
        <v>84932806.719999999</v>
      </c>
      <c r="C42" s="36" t="s">
        <v>114</v>
      </c>
      <c r="D42" s="43">
        <v>54026997.320000008</v>
      </c>
    </row>
    <row r="43" spans="1:4" x14ac:dyDescent="0.25">
      <c r="A43" s="34" t="s">
        <v>115</v>
      </c>
      <c r="B43" s="35">
        <v>20403138.960000001</v>
      </c>
      <c r="C43" s="36"/>
      <c r="D43" s="37"/>
    </row>
    <row r="44" spans="1:4" x14ac:dyDescent="0.25">
      <c r="A44" s="34"/>
      <c r="B44" s="35"/>
      <c r="C44" s="36"/>
      <c r="D44" s="37"/>
    </row>
    <row r="45" spans="1:4" x14ac:dyDescent="0.25">
      <c r="A45" s="38" t="s">
        <v>116</v>
      </c>
      <c r="B45" s="39">
        <v>0</v>
      </c>
      <c r="C45" s="32" t="s">
        <v>117</v>
      </c>
      <c r="D45" s="33">
        <f>SUM(D47:D48)</f>
        <v>386822936.83000004</v>
      </c>
    </row>
    <row r="46" spans="1:4" x14ac:dyDescent="0.25">
      <c r="A46" s="34"/>
      <c r="B46" s="35"/>
      <c r="C46" s="36"/>
      <c r="D46" s="37"/>
    </row>
    <row r="47" spans="1:4" x14ac:dyDescent="0.25">
      <c r="A47" s="38" t="s">
        <v>118</v>
      </c>
      <c r="B47" s="39">
        <f>SUM(B49:B50)</f>
        <v>696333193.79000008</v>
      </c>
      <c r="C47" s="36" t="s">
        <v>119</v>
      </c>
      <c r="D47" s="35">
        <v>237774613.27000001</v>
      </c>
    </row>
    <row r="48" spans="1:4" x14ac:dyDescent="0.25">
      <c r="A48" s="34"/>
      <c r="B48" s="35"/>
      <c r="C48" s="36" t="s">
        <v>120</v>
      </c>
      <c r="D48" s="35">
        <v>149048323.56</v>
      </c>
    </row>
    <row r="49" spans="1:4" x14ac:dyDescent="0.25">
      <c r="A49" s="34" t="s">
        <v>121</v>
      </c>
      <c r="B49" s="35">
        <v>696231264.71000004</v>
      </c>
      <c r="C49" s="36"/>
      <c r="D49" s="49"/>
    </row>
    <row r="50" spans="1:4" x14ac:dyDescent="0.25">
      <c r="A50" s="34" t="s">
        <v>122</v>
      </c>
      <c r="B50" s="35">
        <v>101929.08</v>
      </c>
      <c r="C50" s="32" t="s">
        <v>123</v>
      </c>
      <c r="D50" s="50">
        <f>D52</f>
        <v>36236853.280000001</v>
      </c>
    </row>
    <row r="51" spans="1:4" x14ac:dyDescent="0.25">
      <c r="A51" s="34"/>
      <c r="B51" s="35"/>
      <c r="C51" s="36"/>
      <c r="D51" s="49"/>
    </row>
    <row r="52" spans="1:4" x14ac:dyDescent="0.25">
      <c r="A52" s="34"/>
      <c r="B52" s="35"/>
      <c r="C52" s="36" t="s">
        <v>124</v>
      </c>
      <c r="D52" s="35">
        <v>36236853.280000001</v>
      </c>
    </row>
    <row r="53" spans="1:4" x14ac:dyDescent="0.25">
      <c r="A53" s="32" t="s">
        <v>125</v>
      </c>
      <c r="B53" s="51">
        <f>B55</f>
        <v>10942602.33</v>
      </c>
      <c r="C53" s="52"/>
      <c r="D53" s="49"/>
    </row>
    <row r="54" spans="1:4" x14ac:dyDescent="0.25">
      <c r="A54" s="40"/>
      <c r="B54" s="53"/>
      <c r="C54" s="36"/>
      <c r="D54" s="49"/>
    </row>
    <row r="55" spans="1:4" x14ac:dyDescent="0.25">
      <c r="A55" s="36" t="s">
        <v>126</v>
      </c>
      <c r="B55" s="43">
        <v>10942602.33</v>
      </c>
      <c r="C55" s="36"/>
      <c r="D55" s="49"/>
    </row>
    <row r="56" spans="1:4" x14ac:dyDescent="0.25">
      <c r="A56" s="36"/>
      <c r="B56" s="54"/>
      <c r="C56" s="48"/>
      <c r="D56" s="49"/>
    </row>
    <row r="57" spans="1:4" x14ac:dyDescent="0.25">
      <c r="A57" s="32" t="s">
        <v>127</v>
      </c>
      <c r="B57" s="51">
        <f>B59</f>
        <v>3212299.62</v>
      </c>
      <c r="C57" s="48"/>
      <c r="D57" s="37"/>
    </row>
    <row r="58" spans="1:4" x14ac:dyDescent="0.25">
      <c r="A58" s="36"/>
      <c r="B58" s="43"/>
      <c r="C58" s="48"/>
      <c r="D58" s="37"/>
    </row>
    <row r="59" spans="1:4" x14ac:dyDescent="0.25">
      <c r="A59" s="36" t="s">
        <v>128</v>
      </c>
      <c r="B59" s="43">
        <v>3212299.62</v>
      </c>
      <c r="C59" s="48"/>
      <c r="D59" s="37"/>
    </row>
    <row r="60" spans="1:4" x14ac:dyDescent="0.25">
      <c r="A60" s="55"/>
      <c r="B60" s="56"/>
      <c r="C60" s="57"/>
      <c r="D60" s="58"/>
    </row>
    <row r="61" spans="1:4" x14ac:dyDescent="0.25">
      <c r="A61" s="59" t="s">
        <v>129</v>
      </c>
      <c r="B61" s="60">
        <f>B6+B29+B53+B57</f>
        <v>1354683138</v>
      </c>
      <c r="C61" s="61" t="s">
        <v>130</v>
      </c>
      <c r="D61" s="62">
        <f>D45+D29+D26+D23+D6+D50</f>
        <v>1354683138.0000002</v>
      </c>
    </row>
    <row r="62" spans="1:4" x14ac:dyDescent="0.25">
      <c r="A62" s="63"/>
      <c r="B62" s="35"/>
      <c r="C62" s="48"/>
      <c r="D62" s="37"/>
    </row>
    <row r="63" spans="1:4" x14ac:dyDescent="0.25">
      <c r="A63" s="30" t="s">
        <v>131</v>
      </c>
      <c r="B63" s="64">
        <v>274797366.62000006</v>
      </c>
      <c r="C63" s="32" t="s">
        <v>132</v>
      </c>
      <c r="D63" s="64">
        <v>274797366.62000006</v>
      </c>
    </row>
  </sheetData>
  <mergeCells count="3">
    <mergeCell ref="A2:D2"/>
    <mergeCell ref="A3:B4"/>
    <mergeCell ref="C3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C39F-B047-4FDB-B38C-B5FE9FB1E140}">
  <dimension ref="A1:F35"/>
  <sheetViews>
    <sheetView workbookViewId="0">
      <selection activeCell="A2" sqref="A2:B2"/>
    </sheetView>
  </sheetViews>
  <sheetFormatPr defaultRowHeight="15" x14ac:dyDescent="0.25"/>
  <cols>
    <col min="1" max="1" width="83.28515625" bestFit="1" customWidth="1"/>
    <col min="2" max="2" width="16.140625" customWidth="1"/>
  </cols>
  <sheetData>
    <row r="1" spans="1:6" s="106" customFormat="1" ht="67.5" customHeight="1" x14ac:dyDescent="0.25">
      <c r="B1" s="107"/>
    </row>
    <row r="2" spans="1:6" s="106" customFormat="1" ht="41.25" customHeight="1" x14ac:dyDescent="0.25">
      <c r="A2" s="129" t="s">
        <v>614</v>
      </c>
      <c r="B2" s="129"/>
    </row>
    <row r="3" spans="1:6" s="119" customFormat="1" ht="30" customHeight="1" x14ac:dyDescent="0.25">
      <c r="A3" s="133" t="s">
        <v>590</v>
      </c>
      <c r="B3" s="134"/>
      <c r="F3" s="120"/>
    </row>
    <row r="4" spans="1:6" s="106" customFormat="1" x14ac:dyDescent="0.25">
      <c r="A4" s="108" t="s">
        <v>591</v>
      </c>
      <c r="B4" s="109">
        <v>49442092.93</v>
      </c>
      <c r="C4" s="107"/>
      <c r="F4" s="107"/>
    </row>
    <row r="5" spans="1:6" s="106" customFormat="1" x14ac:dyDescent="0.25">
      <c r="A5" s="108" t="s">
        <v>592</v>
      </c>
      <c r="B5" s="109">
        <v>42399180.089999989</v>
      </c>
      <c r="C5" s="107"/>
      <c r="F5" s="107"/>
    </row>
    <row r="6" spans="1:6" s="106" customFormat="1" ht="22.5" customHeight="1" x14ac:dyDescent="0.25">
      <c r="A6" s="110" t="s">
        <v>260</v>
      </c>
      <c r="B6" s="111">
        <f>SUM(B4:B5)</f>
        <v>91841273.019999981</v>
      </c>
      <c r="C6" s="107"/>
    </row>
    <row r="7" spans="1:6" s="106" customFormat="1" ht="19.899999999999999" customHeight="1" x14ac:dyDescent="0.25">
      <c r="A7" s="133" t="s">
        <v>593</v>
      </c>
      <c r="B7" s="134"/>
      <c r="F7" s="107"/>
    </row>
    <row r="8" spans="1:6" s="106" customFormat="1" x14ac:dyDescent="0.25">
      <c r="A8" s="108" t="s">
        <v>609</v>
      </c>
      <c r="B8" s="109">
        <v>-56789791.270000011</v>
      </c>
      <c r="F8" s="107"/>
    </row>
    <row r="9" spans="1:6" s="106" customFormat="1" x14ac:dyDescent="0.25">
      <c r="A9" s="108" t="s">
        <v>594</v>
      </c>
      <c r="B9" s="109">
        <v>18196.240000000002</v>
      </c>
      <c r="C9" s="107"/>
      <c r="F9" s="107"/>
    </row>
    <row r="10" spans="1:6" s="106" customFormat="1" x14ac:dyDescent="0.25">
      <c r="A10" s="108" t="s">
        <v>610</v>
      </c>
      <c r="B10" s="109">
        <v>5555681.3449999997</v>
      </c>
      <c r="C10" s="107"/>
      <c r="F10" s="107"/>
    </row>
    <row r="11" spans="1:6" s="106" customFormat="1" ht="19.899999999999999" customHeight="1" x14ac:dyDescent="0.25">
      <c r="A11" s="108" t="s">
        <v>611</v>
      </c>
      <c r="B11" s="109">
        <v>-10099732.120000001</v>
      </c>
      <c r="F11" s="107"/>
    </row>
    <row r="12" spans="1:6" s="106" customFormat="1" ht="19.899999999999999" customHeight="1" x14ac:dyDescent="0.25">
      <c r="A12" s="108" t="s">
        <v>612</v>
      </c>
      <c r="B12" s="109">
        <v>52058356</v>
      </c>
      <c r="F12" s="107"/>
    </row>
    <row r="13" spans="1:6" s="106" customFormat="1" ht="19.899999999999999" customHeight="1" x14ac:dyDescent="0.25">
      <c r="A13" s="110" t="s">
        <v>260</v>
      </c>
      <c r="B13" s="111">
        <f>SUM(B8:B12)</f>
        <v>-9257289.8050000072</v>
      </c>
      <c r="F13" s="107"/>
    </row>
    <row r="14" spans="1:6" s="106" customFormat="1" x14ac:dyDescent="0.25">
      <c r="A14" s="112" t="s">
        <v>595</v>
      </c>
      <c r="B14" s="111">
        <f>B6+B13</f>
        <v>82583983.214999974</v>
      </c>
      <c r="F14" s="107"/>
    </row>
    <row r="15" spans="1:6" s="106" customFormat="1" x14ac:dyDescent="0.25">
      <c r="A15" s="133" t="s">
        <v>596</v>
      </c>
      <c r="B15" s="134"/>
    </row>
    <row r="16" spans="1:6" s="121" customFormat="1" x14ac:dyDescent="0.25">
      <c r="A16" s="108" t="s">
        <v>597</v>
      </c>
      <c r="B16" s="113">
        <v>-12861797.080000002</v>
      </c>
    </row>
    <row r="17" spans="1:2" s="106" customFormat="1" ht="19.899999999999999" customHeight="1" x14ac:dyDescent="0.25">
      <c r="A17" s="108" t="s">
        <v>598</v>
      </c>
      <c r="B17" s="113">
        <v>-179012.08</v>
      </c>
    </row>
    <row r="18" spans="1:2" s="122" customFormat="1" ht="19.899999999999999" customHeight="1" x14ac:dyDescent="0.25">
      <c r="A18" s="108" t="s">
        <v>599</v>
      </c>
      <c r="B18" s="113">
        <v>-4000000</v>
      </c>
    </row>
    <row r="19" spans="1:2" s="106" customFormat="1" x14ac:dyDescent="0.25">
      <c r="A19" s="110" t="s">
        <v>260</v>
      </c>
      <c r="B19" s="111">
        <f>SUM(B16:B18)</f>
        <v>-17040809.160000004</v>
      </c>
    </row>
    <row r="20" spans="1:2" s="106" customFormat="1" x14ac:dyDescent="0.25">
      <c r="A20" s="133" t="s">
        <v>600</v>
      </c>
      <c r="B20" s="134"/>
    </row>
    <row r="21" spans="1:2" s="106" customFormat="1" x14ac:dyDescent="0.25">
      <c r="A21" s="108" t="s">
        <v>597</v>
      </c>
      <c r="B21" s="113">
        <v>0</v>
      </c>
    </row>
    <row r="22" spans="1:2" s="106" customFormat="1" ht="19.899999999999999" customHeight="1" x14ac:dyDescent="0.25">
      <c r="A22" s="108" t="s">
        <v>598</v>
      </c>
      <c r="B22" s="113">
        <v>1830</v>
      </c>
    </row>
    <row r="23" spans="1:2" s="106" customFormat="1" ht="19.899999999999999" customHeight="1" x14ac:dyDescent="0.25">
      <c r="A23" s="108" t="s">
        <v>599</v>
      </c>
      <c r="B23" s="113">
        <v>0</v>
      </c>
    </row>
    <row r="24" spans="1:2" s="106" customFormat="1" ht="19.899999999999999" customHeight="1" x14ac:dyDescent="0.25">
      <c r="A24" s="110" t="s">
        <v>260</v>
      </c>
      <c r="B24" s="111">
        <f>SUM(B21:B23)</f>
        <v>1830</v>
      </c>
    </row>
    <row r="25" spans="1:2" s="106" customFormat="1" ht="25.5" x14ac:dyDescent="0.25">
      <c r="A25" s="112" t="s">
        <v>601</v>
      </c>
      <c r="B25" s="111">
        <f>SUM(B19,B24)</f>
        <v>-17038979.160000004</v>
      </c>
    </row>
    <row r="26" spans="1:2" s="106" customFormat="1" ht="19.899999999999999" customHeight="1" x14ac:dyDescent="0.25">
      <c r="A26" s="133" t="s">
        <v>602</v>
      </c>
      <c r="B26" s="134"/>
    </row>
    <row r="27" spans="1:2" s="106" customFormat="1" ht="19.899999999999999" customHeight="1" x14ac:dyDescent="0.25">
      <c r="A27" s="114" t="s">
        <v>613</v>
      </c>
      <c r="B27" s="113">
        <v>4000000</v>
      </c>
    </row>
    <row r="28" spans="1:2" s="106" customFormat="1" ht="20.45" customHeight="1" x14ac:dyDescent="0.25">
      <c r="A28" s="114" t="s">
        <v>603</v>
      </c>
      <c r="B28" s="113">
        <v>5500000</v>
      </c>
    </row>
    <row r="29" spans="1:2" s="106" customFormat="1" ht="17.45" customHeight="1" x14ac:dyDescent="0.25">
      <c r="A29" s="112" t="s">
        <v>604</v>
      </c>
      <c r="B29" s="115">
        <f>SUM(B27:B28)</f>
        <v>9500000</v>
      </c>
    </row>
    <row r="30" spans="1:2" s="106" customFormat="1" x14ac:dyDescent="0.25">
      <c r="A30" s="132"/>
      <c r="B30" s="132"/>
    </row>
    <row r="31" spans="1:2" s="106" customFormat="1" x14ac:dyDescent="0.25">
      <c r="A31" s="116" t="s">
        <v>605</v>
      </c>
      <c r="B31" s="117">
        <f>SUM(B29,B25,B14)</f>
        <v>75045004.054999977</v>
      </c>
    </row>
    <row r="32" spans="1:2" s="106" customFormat="1" x14ac:dyDescent="0.25">
      <c r="A32" s="131"/>
      <c r="B32" s="132"/>
    </row>
    <row r="33" spans="1:2" x14ac:dyDescent="0.25">
      <c r="A33" s="110" t="s">
        <v>606</v>
      </c>
      <c r="B33" s="111">
        <v>621186224.70000005</v>
      </c>
    </row>
    <row r="34" spans="1:2" x14ac:dyDescent="0.25">
      <c r="A34" s="110" t="s">
        <v>607</v>
      </c>
      <c r="B34" s="111">
        <v>696231228.75999999</v>
      </c>
    </row>
    <row r="35" spans="1:2" x14ac:dyDescent="0.25">
      <c r="A35" s="116" t="s">
        <v>608</v>
      </c>
      <c r="B35" s="118">
        <f>B34-B33</f>
        <v>75045004.059999943</v>
      </c>
    </row>
  </sheetData>
  <mergeCells count="8">
    <mergeCell ref="A2:B2"/>
    <mergeCell ref="A3:B3"/>
    <mergeCell ref="A7:B7"/>
    <mergeCell ref="A32:B32"/>
    <mergeCell ref="A15:B15"/>
    <mergeCell ref="A20:B20"/>
    <mergeCell ref="A26:B26"/>
    <mergeCell ref="A30:B3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7B3F-B38B-43DB-B140-698DF5A1F32C}">
  <dimension ref="A1:J78"/>
  <sheetViews>
    <sheetView zoomScale="85" zoomScaleNormal="85" workbookViewId="0">
      <selection activeCell="A2" sqref="A2:A4"/>
    </sheetView>
  </sheetViews>
  <sheetFormatPr defaultRowHeight="15" x14ac:dyDescent="0.25"/>
  <cols>
    <col min="1" max="1" width="31.28515625" customWidth="1"/>
    <col min="2" max="2" width="125.28515625" customWidth="1"/>
    <col min="3" max="3" width="23" style="24" customWidth="1"/>
  </cols>
  <sheetData>
    <row r="1" spans="1:10" ht="75" customHeight="1" thickBot="1" x14ac:dyDescent="0.3">
      <c r="A1" s="66"/>
      <c r="B1" s="135" t="s">
        <v>615</v>
      </c>
      <c r="C1" s="135"/>
      <c r="D1" s="75"/>
      <c r="E1" s="75"/>
      <c r="F1" s="75"/>
      <c r="G1" s="75"/>
      <c r="H1" s="75"/>
      <c r="I1" s="75"/>
      <c r="J1" s="75"/>
    </row>
    <row r="2" spans="1:10" x14ac:dyDescent="0.25">
      <c r="A2" s="136" t="s">
        <v>133</v>
      </c>
      <c r="B2" s="139" t="s">
        <v>134</v>
      </c>
      <c r="C2" s="142" t="s">
        <v>135</v>
      </c>
    </row>
    <row r="3" spans="1:10" x14ac:dyDescent="0.25">
      <c r="A3" s="137"/>
      <c r="B3" s="140"/>
      <c r="C3" s="143"/>
    </row>
    <row r="4" spans="1:10" ht="15.75" thickBot="1" x14ac:dyDescent="0.3">
      <c r="A4" s="138"/>
      <c r="B4" s="141"/>
      <c r="C4" s="144"/>
    </row>
    <row r="5" spans="1:10" x14ac:dyDescent="0.25">
      <c r="A5" s="67" t="s">
        <v>136</v>
      </c>
      <c r="B5" s="68" t="s">
        <v>137</v>
      </c>
      <c r="C5" s="69">
        <v>553950468.63999999</v>
      </c>
    </row>
    <row r="6" spans="1:10" x14ac:dyDescent="0.25">
      <c r="A6" s="70" t="s">
        <v>580</v>
      </c>
      <c r="B6" s="71" t="s">
        <v>581</v>
      </c>
      <c r="C6" s="123">
        <v>96882</v>
      </c>
    </row>
    <row r="7" spans="1:10" x14ac:dyDescent="0.25">
      <c r="A7" s="70" t="s">
        <v>138</v>
      </c>
      <c r="B7" s="71" t="s">
        <v>139</v>
      </c>
      <c r="C7" s="123">
        <v>221983.03</v>
      </c>
    </row>
    <row r="8" spans="1:10" x14ac:dyDescent="0.25">
      <c r="A8" s="70" t="s">
        <v>140</v>
      </c>
      <c r="B8" s="71" t="s">
        <v>141</v>
      </c>
      <c r="C8" s="123">
        <v>4562304.42</v>
      </c>
    </row>
    <row r="9" spans="1:10" x14ac:dyDescent="0.25">
      <c r="A9" s="70" t="s">
        <v>142</v>
      </c>
      <c r="B9" s="71" t="s">
        <v>143</v>
      </c>
      <c r="C9" s="123">
        <v>79040</v>
      </c>
    </row>
    <row r="10" spans="1:10" x14ac:dyDescent="0.25">
      <c r="A10" s="70" t="s">
        <v>144</v>
      </c>
      <c r="B10" s="71" t="s">
        <v>145</v>
      </c>
      <c r="C10" s="123">
        <v>989234.11</v>
      </c>
    </row>
    <row r="11" spans="1:10" x14ac:dyDescent="0.25">
      <c r="A11" s="70" t="s">
        <v>146</v>
      </c>
      <c r="B11" s="71" t="s">
        <v>147</v>
      </c>
      <c r="C11" s="123">
        <v>24000</v>
      </c>
    </row>
    <row r="12" spans="1:10" x14ac:dyDescent="0.25">
      <c r="A12" s="70" t="s">
        <v>148</v>
      </c>
      <c r="B12" s="71" t="s">
        <v>149</v>
      </c>
      <c r="C12" s="123">
        <v>232550</v>
      </c>
    </row>
    <row r="13" spans="1:10" x14ac:dyDescent="0.25">
      <c r="A13" s="70" t="s">
        <v>150</v>
      </c>
      <c r="B13" s="71" t="s">
        <v>151</v>
      </c>
      <c r="C13" s="123">
        <v>371164.48</v>
      </c>
    </row>
    <row r="14" spans="1:10" x14ac:dyDescent="0.25">
      <c r="A14" s="70" t="s">
        <v>152</v>
      </c>
      <c r="B14" s="71" t="s">
        <v>153</v>
      </c>
      <c r="C14" s="123">
        <v>120803.23</v>
      </c>
    </row>
    <row r="15" spans="1:10" x14ac:dyDescent="0.25">
      <c r="A15" s="70" t="s">
        <v>154</v>
      </c>
      <c r="B15" s="71" t="s">
        <v>155</v>
      </c>
      <c r="C15" s="123">
        <v>63721</v>
      </c>
    </row>
    <row r="16" spans="1:10" x14ac:dyDescent="0.25">
      <c r="A16" s="70" t="s">
        <v>156</v>
      </c>
      <c r="B16" s="71" t="s">
        <v>157</v>
      </c>
      <c r="C16" s="123">
        <v>503094.48</v>
      </c>
    </row>
    <row r="17" spans="1:3" x14ac:dyDescent="0.25">
      <c r="A17" s="70" t="s">
        <v>616</v>
      </c>
      <c r="B17" s="71" t="s">
        <v>617</v>
      </c>
      <c r="C17" s="123">
        <v>18222</v>
      </c>
    </row>
    <row r="18" spans="1:3" x14ac:dyDescent="0.25">
      <c r="A18" s="70" t="s">
        <v>158</v>
      </c>
      <c r="B18" s="71" t="s">
        <v>159</v>
      </c>
      <c r="C18" s="123">
        <v>541369.29</v>
      </c>
    </row>
    <row r="19" spans="1:3" x14ac:dyDescent="0.25">
      <c r="A19" s="70" t="s">
        <v>160</v>
      </c>
      <c r="B19" s="71" t="s">
        <v>161</v>
      </c>
      <c r="C19" s="123">
        <v>53295.5</v>
      </c>
    </row>
    <row r="20" spans="1:3" x14ac:dyDescent="0.25">
      <c r="A20" s="70" t="s">
        <v>162</v>
      </c>
      <c r="B20" s="71" t="s">
        <v>163</v>
      </c>
      <c r="C20" s="123">
        <v>784202.32</v>
      </c>
    </row>
    <row r="21" spans="1:3" x14ac:dyDescent="0.25">
      <c r="A21" s="70" t="s">
        <v>164</v>
      </c>
      <c r="B21" s="71" t="s">
        <v>165</v>
      </c>
      <c r="C21" s="123">
        <v>60000</v>
      </c>
    </row>
    <row r="22" spans="1:3" x14ac:dyDescent="0.25">
      <c r="A22" s="70" t="s">
        <v>166</v>
      </c>
      <c r="B22" s="71" t="s">
        <v>167</v>
      </c>
      <c r="C22" s="123">
        <v>67675.02</v>
      </c>
    </row>
    <row r="23" spans="1:3" x14ac:dyDescent="0.25">
      <c r="A23" s="70" t="s">
        <v>168</v>
      </c>
      <c r="B23" s="71" t="s">
        <v>169</v>
      </c>
      <c r="C23" s="123">
        <v>2186078.61</v>
      </c>
    </row>
    <row r="24" spans="1:3" x14ac:dyDescent="0.25">
      <c r="A24" s="70" t="s">
        <v>170</v>
      </c>
      <c r="B24" s="71" t="s">
        <v>171</v>
      </c>
      <c r="C24" s="123">
        <v>1356845.61</v>
      </c>
    </row>
    <row r="25" spans="1:3" x14ac:dyDescent="0.25">
      <c r="A25" s="70" t="s">
        <v>618</v>
      </c>
      <c r="B25" s="71" t="s">
        <v>589</v>
      </c>
      <c r="C25" s="123">
        <v>10539.6</v>
      </c>
    </row>
    <row r="26" spans="1:3" x14ac:dyDescent="0.25">
      <c r="A26" s="70" t="s">
        <v>172</v>
      </c>
      <c r="B26" s="71" t="s">
        <v>173</v>
      </c>
      <c r="C26" s="123">
        <v>5283166.46</v>
      </c>
    </row>
    <row r="27" spans="1:3" x14ac:dyDescent="0.25">
      <c r="A27" s="70" t="s">
        <v>174</v>
      </c>
      <c r="B27" s="71" t="s">
        <v>175</v>
      </c>
      <c r="C27" s="123">
        <v>4739275.25</v>
      </c>
    </row>
    <row r="28" spans="1:3" x14ac:dyDescent="0.25">
      <c r="A28" s="70" t="s">
        <v>176</v>
      </c>
      <c r="B28" s="71" t="s">
        <v>177</v>
      </c>
      <c r="C28" s="123">
        <v>76086.98</v>
      </c>
    </row>
    <row r="29" spans="1:3" x14ac:dyDescent="0.25">
      <c r="A29" s="70" t="s">
        <v>178</v>
      </c>
      <c r="B29" s="71" t="s">
        <v>179</v>
      </c>
      <c r="C29" s="123">
        <v>62156.7</v>
      </c>
    </row>
    <row r="30" spans="1:3" x14ac:dyDescent="0.25">
      <c r="A30" s="70" t="s">
        <v>180</v>
      </c>
      <c r="B30" s="71" t="s">
        <v>181</v>
      </c>
      <c r="C30" s="123">
        <v>138102.79</v>
      </c>
    </row>
    <row r="31" spans="1:3" x14ac:dyDescent="0.25">
      <c r="A31" s="70" t="s">
        <v>182</v>
      </c>
      <c r="B31" s="71" t="s">
        <v>183</v>
      </c>
      <c r="C31" s="123">
        <v>175287.58</v>
      </c>
    </row>
    <row r="32" spans="1:3" x14ac:dyDescent="0.25">
      <c r="A32" s="70" t="s">
        <v>184</v>
      </c>
      <c r="B32" s="71" t="s">
        <v>185</v>
      </c>
      <c r="C32" s="123">
        <v>202432.3</v>
      </c>
    </row>
    <row r="33" spans="1:3" x14ac:dyDescent="0.25">
      <c r="A33" s="70" t="s">
        <v>186</v>
      </c>
      <c r="B33" s="71" t="s">
        <v>187</v>
      </c>
      <c r="C33" s="123">
        <v>1060139.6499999999</v>
      </c>
    </row>
    <row r="34" spans="1:3" x14ac:dyDescent="0.25">
      <c r="A34" s="70" t="s">
        <v>188</v>
      </c>
      <c r="B34" s="71" t="s">
        <v>189</v>
      </c>
      <c r="C34" s="123">
        <v>17600433.800000001</v>
      </c>
    </row>
    <row r="35" spans="1:3" x14ac:dyDescent="0.25">
      <c r="A35" s="70" t="s">
        <v>190</v>
      </c>
      <c r="B35" s="71" t="s">
        <v>191</v>
      </c>
      <c r="C35" s="123">
        <v>106030.89</v>
      </c>
    </row>
    <row r="36" spans="1:3" x14ac:dyDescent="0.25">
      <c r="A36" s="70" t="s">
        <v>192</v>
      </c>
      <c r="B36" s="71" t="s">
        <v>193</v>
      </c>
      <c r="C36" s="123">
        <v>35393.449999999997</v>
      </c>
    </row>
    <row r="37" spans="1:3" x14ac:dyDescent="0.25">
      <c r="A37" s="70" t="s">
        <v>194</v>
      </c>
      <c r="B37" s="71" t="s">
        <v>195</v>
      </c>
      <c r="C37" s="123">
        <v>5725711.1600000001</v>
      </c>
    </row>
    <row r="38" spans="1:3" x14ac:dyDescent="0.25">
      <c r="A38" s="70" t="s">
        <v>196</v>
      </c>
      <c r="B38" s="71" t="s">
        <v>197</v>
      </c>
      <c r="C38" s="123">
        <v>104832768.66</v>
      </c>
    </row>
    <row r="39" spans="1:3" x14ac:dyDescent="0.25">
      <c r="A39" s="70" t="s">
        <v>198</v>
      </c>
      <c r="B39" s="71" t="s">
        <v>199</v>
      </c>
      <c r="C39" s="123">
        <v>10824384.99</v>
      </c>
    </row>
    <row r="40" spans="1:3" x14ac:dyDescent="0.25">
      <c r="A40" s="70" t="s">
        <v>200</v>
      </c>
      <c r="B40" s="71" t="s">
        <v>201</v>
      </c>
      <c r="C40" s="123">
        <v>3088561.78</v>
      </c>
    </row>
    <row r="41" spans="1:3" x14ac:dyDescent="0.25">
      <c r="A41" s="70" t="s">
        <v>202</v>
      </c>
      <c r="B41" s="71" t="s">
        <v>203</v>
      </c>
      <c r="C41" s="123">
        <v>840991.98</v>
      </c>
    </row>
    <row r="42" spans="1:3" x14ac:dyDescent="0.25">
      <c r="A42" s="70" t="s">
        <v>204</v>
      </c>
      <c r="B42" s="71" t="s">
        <v>205</v>
      </c>
      <c r="C42" s="123">
        <v>23577.16</v>
      </c>
    </row>
    <row r="43" spans="1:3" x14ac:dyDescent="0.25">
      <c r="A43" s="70" t="s">
        <v>206</v>
      </c>
      <c r="B43" s="71" t="s">
        <v>207</v>
      </c>
      <c r="C43" s="123">
        <v>772805.38</v>
      </c>
    </row>
    <row r="44" spans="1:3" x14ac:dyDescent="0.25">
      <c r="A44" s="70" t="s">
        <v>582</v>
      </c>
      <c r="B44" s="71" t="s">
        <v>583</v>
      </c>
      <c r="C44" s="123">
        <v>149406.72</v>
      </c>
    </row>
    <row r="45" spans="1:3" x14ac:dyDescent="0.25">
      <c r="A45" s="70" t="s">
        <v>208</v>
      </c>
      <c r="B45" s="71" t="s">
        <v>209</v>
      </c>
      <c r="C45" s="123">
        <v>147043.19</v>
      </c>
    </row>
    <row r="46" spans="1:3" x14ac:dyDescent="0.25">
      <c r="A46" s="70" t="s">
        <v>210</v>
      </c>
      <c r="B46" s="71" t="s">
        <v>211</v>
      </c>
      <c r="C46" s="123">
        <v>2214.2399999999998</v>
      </c>
    </row>
    <row r="47" spans="1:3" x14ac:dyDescent="0.25">
      <c r="A47" s="70" t="s">
        <v>584</v>
      </c>
      <c r="B47" s="71" t="s">
        <v>585</v>
      </c>
      <c r="C47" s="123">
        <v>3757.95</v>
      </c>
    </row>
    <row r="48" spans="1:3" x14ac:dyDescent="0.25">
      <c r="A48" s="70" t="s">
        <v>212</v>
      </c>
      <c r="B48" s="71" t="s">
        <v>213</v>
      </c>
      <c r="C48" s="123">
        <v>558165.93999999994</v>
      </c>
    </row>
    <row r="49" spans="1:3" x14ac:dyDescent="0.25">
      <c r="A49" s="70" t="s">
        <v>619</v>
      </c>
      <c r="B49" s="71" t="s">
        <v>620</v>
      </c>
      <c r="C49" s="123">
        <v>896876</v>
      </c>
    </row>
    <row r="50" spans="1:3" x14ac:dyDescent="0.25">
      <c r="A50" s="70" t="s">
        <v>621</v>
      </c>
      <c r="B50" s="71" t="s">
        <v>622</v>
      </c>
      <c r="C50" s="123">
        <v>889630.04</v>
      </c>
    </row>
    <row r="51" spans="1:3" x14ac:dyDescent="0.25">
      <c r="A51" s="70" t="s">
        <v>214</v>
      </c>
      <c r="B51" s="71" t="s">
        <v>215</v>
      </c>
      <c r="C51" s="123">
        <v>28036738.329999998</v>
      </c>
    </row>
    <row r="52" spans="1:3" x14ac:dyDescent="0.25">
      <c r="A52" s="70" t="s">
        <v>216</v>
      </c>
      <c r="B52" s="71" t="s">
        <v>217</v>
      </c>
      <c r="C52" s="123">
        <v>3689264.01</v>
      </c>
    </row>
    <row r="53" spans="1:3" x14ac:dyDescent="0.25">
      <c r="A53" s="70" t="s">
        <v>218</v>
      </c>
      <c r="B53" s="71" t="s">
        <v>219</v>
      </c>
      <c r="C53" s="123">
        <v>458790</v>
      </c>
    </row>
    <row r="54" spans="1:3" x14ac:dyDescent="0.25">
      <c r="A54" s="70" t="s">
        <v>586</v>
      </c>
      <c r="B54" s="71" t="s">
        <v>587</v>
      </c>
      <c r="C54" s="123">
        <v>66643.48</v>
      </c>
    </row>
    <row r="55" spans="1:3" x14ac:dyDescent="0.25">
      <c r="A55" s="70" t="s">
        <v>220</v>
      </c>
      <c r="B55" s="71" t="s">
        <v>221</v>
      </c>
      <c r="C55" s="123">
        <v>2356665.9500000002</v>
      </c>
    </row>
    <row r="56" spans="1:3" x14ac:dyDescent="0.25">
      <c r="A56" s="70" t="s">
        <v>222</v>
      </c>
      <c r="B56" s="71" t="s">
        <v>223</v>
      </c>
      <c r="C56" s="123">
        <v>3239056.55</v>
      </c>
    </row>
    <row r="57" spans="1:3" x14ac:dyDescent="0.25">
      <c r="A57" s="70" t="s">
        <v>224</v>
      </c>
      <c r="B57" s="71" t="s">
        <v>225</v>
      </c>
      <c r="C57" s="123">
        <v>157500</v>
      </c>
    </row>
    <row r="58" spans="1:3" x14ac:dyDescent="0.25">
      <c r="A58" s="70" t="s">
        <v>226</v>
      </c>
      <c r="B58" s="71" t="s">
        <v>227</v>
      </c>
      <c r="C58" s="123">
        <v>90540</v>
      </c>
    </row>
    <row r="59" spans="1:3" x14ac:dyDescent="0.25">
      <c r="A59" s="70" t="s">
        <v>228</v>
      </c>
      <c r="B59" s="71" t="s">
        <v>229</v>
      </c>
      <c r="C59" s="123">
        <v>46656.15</v>
      </c>
    </row>
    <row r="60" spans="1:3" x14ac:dyDescent="0.25">
      <c r="A60" s="70" t="s">
        <v>230</v>
      </c>
      <c r="B60" s="71" t="s">
        <v>231</v>
      </c>
      <c r="C60" s="123">
        <v>384048.68</v>
      </c>
    </row>
    <row r="61" spans="1:3" x14ac:dyDescent="0.25">
      <c r="A61" s="70" t="s">
        <v>232</v>
      </c>
      <c r="B61" s="71" t="s">
        <v>233</v>
      </c>
      <c r="C61" s="123">
        <v>51962</v>
      </c>
    </row>
    <row r="62" spans="1:3" x14ac:dyDescent="0.25">
      <c r="A62" s="70" t="s">
        <v>234</v>
      </c>
      <c r="B62" s="71" t="s">
        <v>235</v>
      </c>
      <c r="C62" s="123">
        <v>446747.38</v>
      </c>
    </row>
    <row r="63" spans="1:3" x14ac:dyDescent="0.25">
      <c r="A63" s="70" t="s">
        <v>236</v>
      </c>
      <c r="B63" s="71" t="s">
        <v>237</v>
      </c>
      <c r="C63" s="123">
        <v>974185.91</v>
      </c>
    </row>
    <row r="64" spans="1:3" x14ac:dyDescent="0.25">
      <c r="A64" s="70" t="s">
        <v>238</v>
      </c>
      <c r="B64" s="71" t="s">
        <v>239</v>
      </c>
      <c r="C64" s="123">
        <v>1298757.95</v>
      </c>
    </row>
    <row r="65" spans="1:3" x14ac:dyDescent="0.25">
      <c r="A65" s="70" t="s">
        <v>240</v>
      </c>
      <c r="B65" s="71" t="s">
        <v>241</v>
      </c>
      <c r="C65" s="123">
        <v>25200</v>
      </c>
    </row>
    <row r="66" spans="1:3" x14ac:dyDescent="0.25">
      <c r="A66" s="70" t="s">
        <v>588</v>
      </c>
      <c r="B66" s="71" t="s">
        <v>589</v>
      </c>
      <c r="C66" s="123">
        <v>144771.19</v>
      </c>
    </row>
    <row r="67" spans="1:3" x14ac:dyDescent="0.25">
      <c r="A67" s="70" t="s">
        <v>242</v>
      </c>
      <c r="B67" s="71" t="s">
        <v>243</v>
      </c>
      <c r="C67" s="123">
        <v>154000</v>
      </c>
    </row>
    <row r="68" spans="1:3" x14ac:dyDescent="0.25">
      <c r="A68" s="70" t="s">
        <v>244</v>
      </c>
      <c r="B68" s="71" t="s">
        <v>245</v>
      </c>
      <c r="C68" s="123">
        <v>17856492.199999999</v>
      </c>
    </row>
    <row r="69" spans="1:3" x14ac:dyDescent="0.25">
      <c r="A69" s="70" t="s">
        <v>623</v>
      </c>
      <c r="B69" s="71" t="s">
        <v>624</v>
      </c>
      <c r="C69" s="123">
        <v>4000000</v>
      </c>
    </row>
    <row r="70" spans="1:3" x14ac:dyDescent="0.25">
      <c r="A70" s="70" t="s">
        <v>625</v>
      </c>
      <c r="B70" s="71" t="s">
        <v>626</v>
      </c>
      <c r="C70" s="123">
        <v>7000</v>
      </c>
    </row>
    <row r="71" spans="1:3" x14ac:dyDescent="0.25">
      <c r="A71" s="70" t="s">
        <v>246</v>
      </c>
      <c r="B71" s="71" t="s">
        <v>247</v>
      </c>
      <c r="C71" s="123">
        <v>83029321.25</v>
      </c>
    </row>
    <row r="72" spans="1:3" x14ac:dyDescent="0.25">
      <c r="A72" s="70" t="s">
        <v>248</v>
      </c>
      <c r="B72" s="71" t="s">
        <v>249</v>
      </c>
      <c r="C72" s="123">
        <v>154465439.99000001</v>
      </c>
    </row>
    <row r="73" spans="1:3" x14ac:dyDescent="0.25">
      <c r="A73" s="70" t="s">
        <v>250</v>
      </c>
      <c r="B73" s="71" t="s">
        <v>251</v>
      </c>
      <c r="C73" s="123">
        <v>5366.08</v>
      </c>
    </row>
    <row r="74" spans="1:3" x14ac:dyDescent="0.25">
      <c r="A74" s="70" t="s">
        <v>252</v>
      </c>
      <c r="B74" s="71" t="s">
        <v>253</v>
      </c>
      <c r="C74" s="123">
        <v>1274616.3799999999</v>
      </c>
    </row>
    <row r="75" spans="1:3" x14ac:dyDescent="0.25">
      <c r="A75" s="70" t="s">
        <v>254</v>
      </c>
      <c r="B75" s="71" t="s">
        <v>255</v>
      </c>
      <c r="C75" s="123">
        <v>87816.67</v>
      </c>
    </row>
    <row r="76" spans="1:3" x14ac:dyDescent="0.25">
      <c r="A76" s="70" t="s">
        <v>256</v>
      </c>
      <c r="B76" s="71" t="s">
        <v>257</v>
      </c>
      <c r="C76" s="123">
        <v>248400.2</v>
      </c>
    </row>
    <row r="77" spans="1:3" ht="15.75" thickBot="1" x14ac:dyDescent="0.3">
      <c r="A77" s="104" t="s">
        <v>258</v>
      </c>
      <c r="B77" s="105" t="s">
        <v>259</v>
      </c>
      <c r="C77" s="124">
        <v>165106836.59</v>
      </c>
    </row>
    <row r="78" spans="1:3" ht="21.6" customHeight="1" thickBot="1" x14ac:dyDescent="0.3">
      <c r="A78" s="145" t="s">
        <v>260</v>
      </c>
      <c r="B78" s="146"/>
      <c r="C78" s="72">
        <f>SUM(C5:C77)</f>
        <v>1192230691.3200002</v>
      </c>
    </row>
  </sheetData>
  <mergeCells count="5">
    <mergeCell ref="B1:C1"/>
    <mergeCell ref="A2:A4"/>
    <mergeCell ref="B2:B4"/>
    <mergeCell ref="C2:C4"/>
    <mergeCell ref="A78:B7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49DF-FDA5-42B2-8BE5-12A644A75A49}">
  <dimension ref="A1:M161"/>
  <sheetViews>
    <sheetView zoomScale="80" zoomScaleNormal="80" workbookViewId="0">
      <selection activeCell="A2" sqref="A2:A3"/>
    </sheetView>
  </sheetViews>
  <sheetFormatPr defaultRowHeight="15" x14ac:dyDescent="0.25"/>
  <cols>
    <col min="1" max="1" width="18.5703125" bestFit="1" customWidth="1"/>
    <col min="2" max="2" width="35.28515625" style="102" customWidth="1"/>
    <col min="3" max="3" width="17" hidden="1" customWidth="1"/>
    <col min="4" max="12" width="17" customWidth="1"/>
    <col min="13" max="13" width="18.7109375" bestFit="1" customWidth="1"/>
  </cols>
  <sheetData>
    <row r="1" spans="1:13" ht="73.5" customHeight="1" thickBot="1" x14ac:dyDescent="0.3">
      <c r="A1" s="100"/>
      <c r="B1" s="101"/>
      <c r="C1" s="100"/>
      <c r="D1" s="159" t="s">
        <v>627</v>
      </c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6.75" customHeight="1" x14ac:dyDescent="0.25">
      <c r="A2" s="136" t="s">
        <v>133</v>
      </c>
      <c r="B2" s="139" t="s">
        <v>134</v>
      </c>
      <c r="C2" s="76"/>
      <c r="D2" s="147" t="s">
        <v>261</v>
      </c>
      <c r="E2" s="161"/>
      <c r="F2" s="148"/>
      <c r="G2" s="147" t="s">
        <v>262</v>
      </c>
      <c r="H2" s="148"/>
      <c r="I2" s="77" t="s">
        <v>263</v>
      </c>
      <c r="J2" s="149" t="s">
        <v>264</v>
      </c>
      <c r="K2" s="150"/>
      <c r="L2" s="151"/>
      <c r="M2" s="162" t="s">
        <v>135</v>
      </c>
    </row>
    <row r="3" spans="1:13" s="102" customFormat="1" ht="75.75" thickBot="1" x14ac:dyDescent="0.3">
      <c r="A3" s="138"/>
      <c r="B3" s="141"/>
      <c r="C3" s="78"/>
      <c r="D3" s="74" t="s">
        <v>265</v>
      </c>
      <c r="E3" s="74" t="s">
        <v>266</v>
      </c>
      <c r="F3" s="74" t="s">
        <v>267</v>
      </c>
      <c r="G3" s="74" t="s">
        <v>268</v>
      </c>
      <c r="H3" s="74" t="s">
        <v>269</v>
      </c>
      <c r="I3" s="74" t="s">
        <v>270</v>
      </c>
      <c r="J3" s="74" t="s">
        <v>271</v>
      </c>
      <c r="K3" s="74" t="s">
        <v>272</v>
      </c>
      <c r="L3" s="74" t="s">
        <v>273</v>
      </c>
      <c r="M3" s="163"/>
    </row>
    <row r="4" spans="1:13" ht="45" x14ac:dyDescent="0.25">
      <c r="A4" s="79" t="s">
        <v>274</v>
      </c>
      <c r="B4" s="80" t="s">
        <v>275</v>
      </c>
      <c r="C4" s="82">
        <v>1693049.5499999996</v>
      </c>
      <c r="D4" s="82">
        <v>586521.97950199991</v>
      </c>
      <c r="E4" s="82">
        <v>0</v>
      </c>
      <c r="F4" s="82">
        <v>0</v>
      </c>
      <c r="G4" s="82">
        <v>500485.66412899992</v>
      </c>
      <c r="H4" s="82">
        <v>0</v>
      </c>
      <c r="I4" s="82">
        <v>5948.5601960000004</v>
      </c>
      <c r="J4" s="82">
        <v>0</v>
      </c>
      <c r="K4" s="82">
        <v>600093.34617299994</v>
      </c>
      <c r="L4" s="82">
        <v>0</v>
      </c>
      <c r="M4" s="83">
        <f>SUM(D4:L4)</f>
        <v>1693049.5499999998</v>
      </c>
    </row>
    <row r="5" spans="1:13" ht="30" x14ac:dyDescent="0.25">
      <c r="A5" s="84" t="s">
        <v>276</v>
      </c>
      <c r="B5" s="85" t="s">
        <v>277</v>
      </c>
      <c r="C5" s="81">
        <v>282394654.50000006</v>
      </c>
      <c r="D5" s="81">
        <v>128840485.39903404</v>
      </c>
      <c r="E5" s="81">
        <v>0</v>
      </c>
      <c r="F5" s="81">
        <v>0</v>
      </c>
      <c r="G5" s="81">
        <v>102332228.49242903</v>
      </c>
      <c r="H5" s="81">
        <v>0</v>
      </c>
      <c r="I5" s="81">
        <v>10612457.777741004</v>
      </c>
      <c r="J5" s="81">
        <v>669929.32000000007</v>
      </c>
      <c r="K5" s="81">
        <v>39939553.51079601</v>
      </c>
      <c r="L5" s="81">
        <v>0</v>
      </c>
      <c r="M5" s="86">
        <f t="shared" ref="M5:M68" si="0">SUM(D5:L5)</f>
        <v>282394654.50000012</v>
      </c>
    </row>
    <row r="6" spans="1:13" ht="30" x14ac:dyDescent="0.25">
      <c r="A6" s="84" t="s">
        <v>278</v>
      </c>
      <c r="B6" s="85" t="s">
        <v>279</v>
      </c>
      <c r="C6" s="81">
        <v>467538.2300000001</v>
      </c>
      <c r="D6" s="81">
        <v>155596.72294400004</v>
      </c>
      <c r="E6" s="81">
        <v>0</v>
      </c>
      <c r="F6" s="81">
        <v>0</v>
      </c>
      <c r="G6" s="81">
        <v>136661.42462900004</v>
      </c>
      <c r="H6" s="81">
        <v>0</v>
      </c>
      <c r="I6" s="81">
        <v>0</v>
      </c>
      <c r="J6" s="81">
        <v>0</v>
      </c>
      <c r="K6" s="81">
        <v>175280.08242700004</v>
      </c>
      <c r="L6" s="81">
        <v>0</v>
      </c>
      <c r="M6" s="86">
        <f t="shared" si="0"/>
        <v>467538.2300000001</v>
      </c>
    </row>
    <row r="7" spans="1:13" ht="60" x14ac:dyDescent="0.25">
      <c r="A7" s="84" t="s">
        <v>280</v>
      </c>
      <c r="B7" s="85" t="s">
        <v>281</v>
      </c>
      <c r="C7" s="81">
        <v>23664394.359999999</v>
      </c>
      <c r="D7" s="81">
        <v>9811986.7775980011</v>
      </c>
      <c r="E7" s="81">
        <v>0</v>
      </c>
      <c r="F7" s="81">
        <v>0</v>
      </c>
      <c r="G7" s="81">
        <v>7314663.7793110004</v>
      </c>
      <c r="H7" s="81">
        <v>0</v>
      </c>
      <c r="I7" s="81">
        <v>566232.70276500005</v>
      </c>
      <c r="J7" s="81">
        <v>0</v>
      </c>
      <c r="K7" s="81">
        <v>5971511.1003259989</v>
      </c>
      <c r="L7" s="81">
        <v>0</v>
      </c>
      <c r="M7" s="86">
        <f t="shared" si="0"/>
        <v>23664394.359999999</v>
      </c>
    </row>
    <row r="8" spans="1:13" ht="30" x14ac:dyDescent="0.25">
      <c r="A8" s="84" t="s">
        <v>282</v>
      </c>
      <c r="B8" s="85" t="s">
        <v>283</v>
      </c>
      <c r="C8" s="81">
        <v>13140124.540000005</v>
      </c>
      <c r="D8" s="81">
        <v>8522188.2003570031</v>
      </c>
      <c r="E8" s="81">
        <v>0</v>
      </c>
      <c r="F8" s="81">
        <v>0</v>
      </c>
      <c r="G8" s="81">
        <v>3328076.347401001</v>
      </c>
      <c r="H8" s="81">
        <v>0</v>
      </c>
      <c r="I8" s="81">
        <v>905240.27523400029</v>
      </c>
      <c r="J8" s="81">
        <v>47946.07</v>
      </c>
      <c r="K8" s="81">
        <v>336673.647008</v>
      </c>
      <c r="L8" s="81">
        <v>0</v>
      </c>
      <c r="M8" s="86">
        <f t="shared" si="0"/>
        <v>13140124.540000005</v>
      </c>
    </row>
    <row r="9" spans="1:13" ht="60" x14ac:dyDescent="0.25">
      <c r="A9" s="84" t="s">
        <v>284</v>
      </c>
      <c r="B9" s="85" t="s">
        <v>285</v>
      </c>
      <c r="C9" s="81">
        <v>59164.900000000009</v>
      </c>
      <c r="D9" s="81">
        <v>39360.881416000011</v>
      </c>
      <c r="E9" s="81">
        <v>0</v>
      </c>
      <c r="F9" s="81">
        <v>0</v>
      </c>
      <c r="G9" s="81">
        <v>13938.372238000002</v>
      </c>
      <c r="H9" s="81">
        <v>0</v>
      </c>
      <c r="I9" s="81">
        <v>4063.2767920000006</v>
      </c>
      <c r="J9" s="81">
        <v>0</v>
      </c>
      <c r="K9" s="81">
        <v>1802.3695540000001</v>
      </c>
      <c r="L9" s="81">
        <v>0</v>
      </c>
      <c r="M9" s="86">
        <f t="shared" si="0"/>
        <v>59164.900000000016</v>
      </c>
    </row>
    <row r="10" spans="1:13" x14ac:dyDescent="0.25">
      <c r="A10" s="84" t="s">
        <v>286</v>
      </c>
      <c r="B10" s="85" t="s">
        <v>287</v>
      </c>
      <c r="C10" s="81">
        <v>16504529.339999804</v>
      </c>
      <c r="D10" s="81">
        <v>12249829.419999812</v>
      </c>
      <c r="E10" s="81">
        <v>973640.00000000454</v>
      </c>
      <c r="F10" s="81">
        <v>1608116.0899999894</v>
      </c>
      <c r="G10" s="81">
        <v>0</v>
      </c>
      <c r="H10" s="81">
        <v>0</v>
      </c>
      <c r="I10" s="81">
        <v>0</v>
      </c>
      <c r="J10" s="81">
        <v>501325.33</v>
      </c>
      <c r="K10" s="81">
        <v>1171618.5000000002</v>
      </c>
      <c r="L10" s="81">
        <v>0</v>
      </c>
      <c r="M10" s="86">
        <f t="shared" si="0"/>
        <v>16504529.339999804</v>
      </c>
    </row>
    <row r="11" spans="1:13" x14ac:dyDescent="0.25">
      <c r="A11" s="84" t="s">
        <v>288</v>
      </c>
      <c r="B11" s="85" t="s">
        <v>289</v>
      </c>
      <c r="C11" s="81">
        <v>1722046.9600000004</v>
      </c>
      <c r="D11" s="81">
        <v>1648247.8800000004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73799.08</v>
      </c>
      <c r="L11" s="81">
        <v>0</v>
      </c>
      <c r="M11" s="86">
        <f t="shared" si="0"/>
        <v>1722046.9600000004</v>
      </c>
    </row>
    <row r="12" spans="1:13" x14ac:dyDescent="0.25">
      <c r="A12" s="84" t="s">
        <v>290</v>
      </c>
      <c r="B12" s="85" t="s">
        <v>291</v>
      </c>
      <c r="C12" s="81">
        <v>675360.74000000022</v>
      </c>
      <c r="D12" s="81">
        <v>654149.51872000017</v>
      </c>
      <c r="E12" s="81">
        <v>0</v>
      </c>
      <c r="F12" s="81">
        <v>0</v>
      </c>
      <c r="G12" s="81">
        <v>14611.101523000003</v>
      </c>
      <c r="H12" s="81">
        <v>0</v>
      </c>
      <c r="I12" s="81">
        <v>2233.3597570000002</v>
      </c>
      <c r="J12" s="81">
        <v>0</v>
      </c>
      <c r="K12" s="81">
        <v>4366.76</v>
      </c>
      <c r="L12" s="81">
        <v>0</v>
      </c>
      <c r="M12" s="86">
        <f t="shared" si="0"/>
        <v>675360.74000000022</v>
      </c>
    </row>
    <row r="13" spans="1:13" ht="30" x14ac:dyDescent="0.25">
      <c r="A13" s="84" t="s">
        <v>292</v>
      </c>
      <c r="B13" s="85" t="s">
        <v>293</v>
      </c>
      <c r="C13" s="81">
        <v>81075982.760000154</v>
      </c>
      <c r="D13" s="81">
        <v>38577150.991106145</v>
      </c>
      <c r="E13" s="81">
        <v>220097.77999999945</v>
      </c>
      <c r="F13" s="81">
        <v>310974.18999999767</v>
      </c>
      <c r="G13" s="81">
        <v>27443865.967325002</v>
      </c>
      <c r="H13" s="81">
        <v>0</v>
      </c>
      <c r="I13" s="81">
        <v>2939075.6275920006</v>
      </c>
      <c r="J13" s="81">
        <v>109559.95000000001</v>
      </c>
      <c r="K13" s="81">
        <v>11475258.253976997</v>
      </c>
      <c r="L13" s="81">
        <v>0</v>
      </c>
      <c r="M13" s="86">
        <f t="shared" si="0"/>
        <v>81075982.760000154</v>
      </c>
    </row>
    <row r="14" spans="1:13" ht="30" x14ac:dyDescent="0.25">
      <c r="A14" s="84" t="s">
        <v>294</v>
      </c>
      <c r="B14" s="85" t="s">
        <v>295</v>
      </c>
      <c r="C14" s="81">
        <v>15247993.770000001</v>
      </c>
      <c r="D14" s="81">
        <v>6923911.6066740016</v>
      </c>
      <c r="E14" s="81">
        <v>0</v>
      </c>
      <c r="F14" s="81">
        <v>0</v>
      </c>
      <c r="G14" s="81">
        <v>5308681.0328790015</v>
      </c>
      <c r="H14" s="81">
        <v>0</v>
      </c>
      <c r="I14" s="81">
        <v>527684.71719200001</v>
      </c>
      <c r="J14" s="81">
        <v>0</v>
      </c>
      <c r="K14" s="81">
        <v>2487716.413255001</v>
      </c>
      <c r="L14" s="81">
        <v>0</v>
      </c>
      <c r="M14" s="86">
        <f t="shared" si="0"/>
        <v>15247993.770000003</v>
      </c>
    </row>
    <row r="15" spans="1:13" x14ac:dyDescent="0.25">
      <c r="A15" s="84" t="s">
        <v>296</v>
      </c>
      <c r="B15" s="85" t="s">
        <v>297</v>
      </c>
      <c r="C15" s="81">
        <v>2099.1800000000003</v>
      </c>
      <c r="D15" s="81">
        <v>894.30585700000029</v>
      </c>
      <c r="E15" s="81">
        <v>0</v>
      </c>
      <c r="F15" s="81">
        <v>0</v>
      </c>
      <c r="G15" s="81">
        <v>894.30585700000029</v>
      </c>
      <c r="H15" s="81">
        <v>207.27</v>
      </c>
      <c r="I15" s="81">
        <v>103.298286</v>
      </c>
      <c r="J15" s="81">
        <v>0</v>
      </c>
      <c r="K15" s="81">
        <v>0</v>
      </c>
      <c r="L15" s="81">
        <v>0</v>
      </c>
      <c r="M15" s="86">
        <f t="shared" si="0"/>
        <v>2099.1800000000007</v>
      </c>
    </row>
    <row r="16" spans="1:13" x14ac:dyDescent="0.25">
      <c r="A16" s="84" t="s">
        <v>298</v>
      </c>
      <c r="B16" s="85" t="s">
        <v>299</v>
      </c>
      <c r="C16" s="81">
        <v>568134.84</v>
      </c>
      <c r="D16" s="81">
        <v>212382.50330900002</v>
      </c>
      <c r="E16" s="81">
        <v>0</v>
      </c>
      <c r="F16" s="81">
        <v>0</v>
      </c>
      <c r="G16" s="81">
        <v>165265.43379400001</v>
      </c>
      <c r="H16" s="81">
        <v>0</v>
      </c>
      <c r="I16" s="81">
        <v>6817.4540269999998</v>
      </c>
      <c r="J16" s="81">
        <v>11340.21</v>
      </c>
      <c r="K16" s="81">
        <v>172329.23887</v>
      </c>
      <c r="L16" s="81">
        <v>0</v>
      </c>
      <c r="M16" s="86">
        <f t="shared" si="0"/>
        <v>568134.84000000008</v>
      </c>
    </row>
    <row r="17" spans="1:13" ht="30" x14ac:dyDescent="0.25">
      <c r="A17" s="84" t="s">
        <v>300</v>
      </c>
      <c r="B17" s="85" t="s">
        <v>301</v>
      </c>
      <c r="C17" s="81">
        <v>27832483.960000005</v>
      </c>
      <c r="D17" s="81">
        <v>12774703.052966002</v>
      </c>
      <c r="E17" s="81">
        <v>44928.040000000045</v>
      </c>
      <c r="F17" s="81">
        <v>27230.239999999987</v>
      </c>
      <c r="G17" s="81">
        <v>9902061.8869570047</v>
      </c>
      <c r="H17" s="81">
        <v>18336.380000000005</v>
      </c>
      <c r="I17" s="81">
        <v>1027612.3336440003</v>
      </c>
      <c r="J17" s="81">
        <v>52075.999999999993</v>
      </c>
      <c r="K17" s="81">
        <v>3985536.0264329994</v>
      </c>
      <c r="L17" s="81">
        <v>0</v>
      </c>
      <c r="M17" s="86">
        <f t="shared" si="0"/>
        <v>27832483.960000005</v>
      </c>
    </row>
    <row r="18" spans="1:13" x14ac:dyDescent="0.25">
      <c r="A18" s="84" t="s">
        <v>302</v>
      </c>
      <c r="B18" s="85" t="s">
        <v>303</v>
      </c>
      <c r="C18" s="81">
        <v>77739.3</v>
      </c>
      <c r="D18" s="81">
        <v>77739.3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6">
        <f t="shared" si="0"/>
        <v>77739.3</v>
      </c>
    </row>
    <row r="19" spans="1:13" ht="30" x14ac:dyDescent="0.25">
      <c r="A19" s="84" t="s">
        <v>304</v>
      </c>
      <c r="B19" s="85" t="s">
        <v>305</v>
      </c>
      <c r="C19" s="81">
        <v>2017794</v>
      </c>
      <c r="D19" s="81">
        <v>2017794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6">
        <f t="shared" si="0"/>
        <v>2017794</v>
      </c>
    </row>
    <row r="20" spans="1:13" ht="30" x14ac:dyDescent="0.25">
      <c r="A20" s="84" t="s">
        <v>306</v>
      </c>
      <c r="B20" s="85" t="s">
        <v>307</v>
      </c>
      <c r="C20" s="81">
        <v>400614</v>
      </c>
      <c r="D20" s="81">
        <v>400614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6">
        <f t="shared" si="0"/>
        <v>400614</v>
      </c>
    </row>
    <row r="21" spans="1:13" x14ac:dyDescent="0.25">
      <c r="A21" s="84" t="s">
        <v>308</v>
      </c>
      <c r="B21" s="85" t="s">
        <v>309</v>
      </c>
      <c r="C21" s="81">
        <v>136069</v>
      </c>
      <c r="D21" s="81">
        <v>136069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6">
        <f t="shared" si="0"/>
        <v>136069</v>
      </c>
    </row>
    <row r="22" spans="1:13" ht="30" x14ac:dyDescent="0.25">
      <c r="A22" s="84" t="s">
        <v>310</v>
      </c>
      <c r="B22" s="85" t="s">
        <v>311</v>
      </c>
      <c r="C22" s="81">
        <v>188280.95000000004</v>
      </c>
      <c r="D22" s="81">
        <v>188124.75000000003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156.19999999999999</v>
      </c>
      <c r="L22" s="81">
        <v>0</v>
      </c>
      <c r="M22" s="86">
        <f t="shared" si="0"/>
        <v>188280.95000000004</v>
      </c>
    </row>
    <row r="23" spans="1:13" x14ac:dyDescent="0.25">
      <c r="A23" s="84" t="s">
        <v>312</v>
      </c>
      <c r="B23" s="85" t="s">
        <v>313</v>
      </c>
      <c r="C23" s="81">
        <v>78737.27</v>
      </c>
      <c r="D23" s="81">
        <v>77999.430000000008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737.83999999999992</v>
      </c>
      <c r="L23" s="81">
        <v>0</v>
      </c>
      <c r="M23" s="86">
        <f t="shared" si="0"/>
        <v>78737.27</v>
      </c>
    </row>
    <row r="24" spans="1:13" x14ac:dyDescent="0.25">
      <c r="A24" s="84" t="s">
        <v>314</v>
      </c>
      <c r="B24" s="85" t="s">
        <v>315</v>
      </c>
      <c r="C24" s="81">
        <v>1386749.1600000001</v>
      </c>
      <c r="D24" s="81">
        <v>1273130.1300000001</v>
      </c>
      <c r="E24" s="81">
        <v>0</v>
      </c>
      <c r="F24" s="81">
        <v>0</v>
      </c>
      <c r="G24" s="81">
        <v>0</v>
      </c>
      <c r="H24" s="81">
        <v>12000</v>
      </c>
      <c r="I24" s="81">
        <v>0</v>
      </c>
      <c r="J24" s="81">
        <v>0</v>
      </c>
      <c r="K24" s="81">
        <v>101619.03</v>
      </c>
      <c r="L24" s="81">
        <v>0</v>
      </c>
      <c r="M24" s="86">
        <f t="shared" si="0"/>
        <v>1386749.1600000001</v>
      </c>
    </row>
    <row r="25" spans="1:13" x14ac:dyDescent="0.25">
      <c r="A25" s="84" t="s">
        <v>316</v>
      </c>
      <c r="B25" s="85" t="s">
        <v>317</v>
      </c>
      <c r="C25" s="81">
        <v>1052560.0400000021</v>
      </c>
      <c r="D25" s="81">
        <v>888245.60000000207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164314.44</v>
      </c>
      <c r="L25" s="81">
        <v>0</v>
      </c>
      <c r="M25" s="86">
        <f t="shared" si="0"/>
        <v>1052560.0400000021</v>
      </c>
    </row>
    <row r="26" spans="1:13" x14ac:dyDescent="0.25">
      <c r="A26" s="84" t="s">
        <v>318</v>
      </c>
      <c r="B26" s="85" t="s">
        <v>319</v>
      </c>
      <c r="C26" s="81">
        <v>27269.62</v>
      </c>
      <c r="D26" s="81">
        <v>22666.78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4602.84</v>
      </c>
      <c r="L26" s="81">
        <v>0</v>
      </c>
      <c r="M26" s="86">
        <f t="shared" si="0"/>
        <v>27269.62</v>
      </c>
    </row>
    <row r="27" spans="1:13" x14ac:dyDescent="0.25">
      <c r="A27" s="84" t="s">
        <v>320</v>
      </c>
      <c r="B27" s="85" t="s">
        <v>321</v>
      </c>
      <c r="C27" s="81">
        <v>6345874.6200000085</v>
      </c>
      <c r="D27" s="81">
        <v>5368560.1700000083</v>
      </c>
      <c r="E27" s="81">
        <v>121.8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977192.65</v>
      </c>
      <c r="L27" s="81">
        <v>0</v>
      </c>
      <c r="M27" s="86">
        <f t="shared" si="0"/>
        <v>6345874.6200000085</v>
      </c>
    </row>
    <row r="28" spans="1:13" ht="30" x14ac:dyDescent="0.25">
      <c r="A28" s="84" t="s">
        <v>322</v>
      </c>
      <c r="B28" s="85" t="s">
        <v>323</v>
      </c>
      <c r="C28" s="81">
        <v>1469568.3300000003</v>
      </c>
      <c r="D28" s="81">
        <v>1262817.5700000003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206750.75999999998</v>
      </c>
      <c r="L28" s="81">
        <v>0</v>
      </c>
      <c r="M28" s="86">
        <f t="shared" si="0"/>
        <v>1469568.3300000003</v>
      </c>
    </row>
    <row r="29" spans="1:13" ht="30" x14ac:dyDescent="0.25">
      <c r="A29" s="84" t="s">
        <v>324</v>
      </c>
      <c r="B29" s="85" t="s">
        <v>325</v>
      </c>
      <c r="C29" s="81">
        <v>588467.85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435521.79</v>
      </c>
      <c r="K29" s="81">
        <v>152946.06000000003</v>
      </c>
      <c r="L29" s="81">
        <v>0</v>
      </c>
      <c r="M29" s="86">
        <f t="shared" si="0"/>
        <v>588467.85</v>
      </c>
    </row>
    <row r="30" spans="1:13" ht="30" x14ac:dyDescent="0.25">
      <c r="A30" s="84" t="s">
        <v>326</v>
      </c>
      <c r="B30" s="85" t="s">
        <v>325</v>
      </c>
      <c r="C30" s="81">
        <v>37044.839999999982</v>
      </c>
      <c r="D30" s="81">
        <v>37035.739999999983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9.1</v>
      </c>
      <c r="L30" s="81">
        <v>0</v>
      </c>
      <c r="M30" s="86">
        <f t="shared" si="0"/>
        <v>37044.839999999982</v>
      </c>
    </row>
    <row r="31" spans="1:13" ht="60" x14ac:dyDescent="0.25">
      <c r="A31" s="84" t="s">
        <v>327</v>
      </c>
      <c r="B31" s="85" t="s">
        <v>328</v>
      </c>
      <c r="C31" s="81">
        <v>215217.48</v>
      </c>
      <c r="D31" s="81">
        <v>18000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13505.5</v>
      </c>
      <c r="K31" s="81">
        <v>183711.98</v>
      </c>
      <c r="L31" s="81">
        <v>0</v>
      </c>
      <c r="M31" s="86">
        <f t="shared" si="0"/>
        <v>215217.48</v>
      </c>
    </row>
    <row r="32" spans="1:13" x14ac:dyDescent="0.25">
      <c r="A32" s="84" t="s">
        <v>329</v>
      </c>
      <c r="B32" s="85" t="s">
        <v>330</v>
      </c>
      <c r="C32" s="81">
        <v>6089808.4200000018</v>
      </c>
      <c r="D32" s="81">
        <v>4177706.2604300035</v>
      </c>
      <c r="E32" s="81">
        <v>0</v>
      </c>
      <c r="F32" s="81">
        <v>0</v>
      </c>
      <c r="G32" s="81">
        <v>1593724.5156069989</v>
      </c>
      <c r="H32" s="81">
        <v>0</v>
      </c>
      <c r="I32" s="81">
        <v>232642.56143299994</v>
      </c>
      <c r="J32" s="81">
        <v>0</v>
      </c>
      <c r="K32" s="81">
        <v>85735.082529999898</v>
      </c>
      <c r="L32" s="81">
        <v>0</v>
      </c>
      <c r="M32" s="86">
        <f t="shared" si="0"/>
        <v>6089808.4200000018</v>
      </c>
    </row>
    <row r="33" spans="1:13" x14ac:dyDescent="0.25">
      <c r="A33" s="84" t="s">
        <v>331</v>
      </c>
      <c r="B33" s="85" t="s">
        <v>332</v>
      </c>
      <c r="C33" s="81">
        <v>151534.07</v>
      </c>
      <c r="D33" s="81">
        <v>129754.71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21779.360000000001</v>
      </c>
      <c r="L33" s="81">
        <v>0</v>
      </c>
      <c r="M33" s="86">
        <f t="shared" si="0"/>
        <v>151534.07</v>
      </c>
    </row>
    <row r="34" spans="1:13" ht="30" x14ac:dyDescent="0.25">
      <c r="A34" s="84" t="s">
        <v>333</v>
      </c>
      <c r="B34" s="85" t="s">
        <v>334</v>
      </c>
      <c r="C34" s="81">
        <v>761190.8100000011</v>
      </c>
      <c r="D34" s="81">
        <v>697262.77000000107</v>
      </c>
      <c r="E34" s="81">
        <v>0</v>
      </c>
      <c r="F34" s="81">
        <v>0</v>
      </c>
      <c r="G34" s="81">
        <v>0</v>
      </c>
      <c r="H34" s="81">
        <v>11215.53</v>
      </c>
      <c r="I34" s="81">
        <v>0</v>
      </c>
      <c r="J34" s="81">
        <v>0</v>
      </c>
      <c r="K34" s="81">
        <v>52712.51</v>
      </c>
      <c r="L34" s="81">
        <v>0</v>
      </c>
      <c r="M34" s="86">
        <f t="shared" si="0"/>
        <v>761190.8100000011</v>
      </c>
    </row>
    <row r="35" spans="1:13" ht="30" x14ac:dyDescent="0.25">
      <c r="A35" s="84" t="s">
        <v>335</v>
      </c>
      <c r="B35" s="85" t="s">
        <v>336</v>
      </c>
      <c r="C35" s="81">
        <v>108973.39999999998</v>
      </c>
      <c r="D35" s="81">
        <v>36266.347519999996</v>
      </c>
      <c r="E35" s="81">
        <v>0</v>
      </c>
      <c r="F35" s="81">
        <v>0</v>
      </c>
      <c r="G35" s="81">
        <v>31852.924819999993</v>
      </c>
      <c r="H35" s="81">
        <v>0</v>
      </c>
      <c r="I35" s="81">
        <v>0</v>
      </c>
      <c r="J35" s="81">
        <v>0</v>
      </c>
      <c r="K35" s="81">
        <v>40854.127659999991</v>
      </c>
      <c r="L35" s="81">
        <v>0</v>
      </c>
      <c r="M35" s="86">
        <f t="shared" si="0"/>
        <v>108973.4</v>
      </c>
    </row>
    <row r="36" spans="1:13" ht="30" x14ac:dyDescent="0.25">
      <c r="A36" s="84" t="s">
        <v>337</v>
      </c>
      <c r="B36" s="85" t="s">
        <v>338</v>
      </c>
      <c r="C36" s="81">
        <v>197720.56999999998</v>
      </c>
      <c r="D36" s="81">
        <v>65645.924864000001</v>
      </c>
      <c r="E36" s="81">
        <v>0</v>
      </c>
      <c r="F36" s="81">
        <v>0</v>
      </c>
      <c r="G36" s="81">
        <v>57657.162973999999</v>
      </c>
      <c r="H36" s="81">
        <v>0</v>
      </c>
      <c r="I36" s="81">
        <v>0</v>
      </c>
      <c r="J36" s="81">
        <v>0</v>
      </c>
      <c r="K36" s="81">
        <v>74417.482162</v>
      </c>
      <c r="L36" s="81">
        <v>0</v>
      </c>
      <c r="M36" s="86">
        <f t="shared" si="0"/>
        <v>197720.57</v>
      </c>
    </row>
    <row r="37" spans="1:13" x14ac:dyDescent="0.25">
      <c r="A37" s="84" t="s">
        <v>339</v>
      </c>
      <c r="B37" s="85" t="s">
        <v>340</v>
      </c>
      <c r="C37" s="81">
        <v>275533.7300000001</v>
      </c>
      <c r="D37" s="81">
        <v>60475.689057000018</v>
      </c>
      <c r="E37" s="81">
        <v>0</v>
      </c>
      <c r="F37" s="81">
        <v>0</v>
      </c>
      <c r="G37" s="81">
        <v>151635.20855000004</v>
      </c>
      <c r="H37" s="81">
        <v>19495.955385000008</v>
      </c>
      <c r="I37" s="81">
        <v>0</v>
      </c>
      <c r="J37" s="81">
        <v>0</v>
      </c>
      <c r="K37" s="81">
        <v>43926.87700800001</v>
      </c>
      <c r="L37" s="81">
        <v>0</v>
      </c>
      <c r="M37" s="86">
        <f t="shared" si="0"/>
        <v>275533.7300000001</v>
      </c>
    </row>
    <row r="38" spans="1:13" x14ac:dyDescent="0.25">
      <c r="A38" s="84" t="s">
        <v>341</v>
      </c>
      <c r="B38" s="85" t="s">
        <v>342</v>
      </c>
      <c r="C38" s="81">
        <v>107567.73000000004</v>
      </c>
      <c r="D38" s="81">
        <v>24401.082027000008</v>
      </c>
      <c r="E38" s="81">
        <v>0</v>
      </c>
      <c r="F38" s="81">
        <v>0</v>
      </c>
      <c r="G38" s="81">
        <v>61182.654050000019</v>
      </c>
      <c r="H38" s="81">
        <v>7866.3412350000035</v>
      </c>
      <c r="I38" s="81">
        <v>0</v>
      </c>
      <c r="J38" s="81">
        <v>0</v>
      </c>
      <c r="K38" s="81">
        <v>14117.652688000002</v>
      </c>
      <c r="L38" s="81">
        <v>0</v>
      </c>
      <c r="M38" s="86">
        <f t="shared" si="0"/>
        <v>107567.73000000003</v>
      </c>
    </row>
    <row r="39" spans="1:13" ht="30" x14ac:dyDescent="0.25">
      <c r="A39" s="84" t="s">
        <v>343</v>
      </c>
      <c r="B39" s="85" t="s">
        <v>344</v>
      </c>
      <c r="C39" s="81">
        <v>4426727.049999997</v>
      </c>
      <c r="D39" s="81">
        <v>4334040.0299999975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92687.02</v>
      </c>
      <c r="L39" s="81">
        <v>0</v>
      </c>
      <c r="M39" s="86">
        <f t="shared" si="0"/>
        <v>4426727.049999997</v>
      </c>
    </row>
    <row r="40" spans="1:13" x14ac:dyDescent="0.25">
      <c r="A40" s="84" t="s">
        <v>345</v>
      </c>
      <c r="B40" s="85" t="s">
        <v>346</v>
      </c>
      <c r="C40" s="81">
        <v>7705307.8099999949</v>
      </c>
      <c r="D40" s="81">
        <v>1825237.4912099987</v>
      </c>
      <c r="E40" s="81">
        <v>0</v>
      </c>
      <c r="F40" s="81">
        <v>0</v>
      </c>
      <c r="G40" s="81">
        <v>4576554.1814999972</v>
      </c>
      <c r="H40" s="81">
        <v>588414.10904999962</v>
      </c>
      <c r="I40" s="81">
        <v>0</v>
      </c>
      <c r="J40" s="81">
        <v>0</v>
      </c>
      <c r="K40" s="81">
        <v>715102.02823999943</v>
      </c>
      <c r="L40" s="81">
        <v>0</v>
      </c>
      <c r="M40" s="86">
        <f t="shared" si="0"/>
        <v>7705307.8099999949</v>
      </c>
    </row>
    <row r="41" spans="1:13" x14ac:dyDescent="0.25">
      <c r="A41" s="84" t="s">
        <v>347</v>
      </c>
      <c r="B41" s="85" t="s">
        <v>348</v>
      </c>
      <c r="C41" s="81">
        <v>1300441.4100000006</v>
      </c>
      <c r="D41" s="81">
        <v>308594.74659300013</v>
      </c>
      <c r="E41" s="81">
        <v>0</v>
      </c>
      <c r="F41" s="81">
        <v>0</v>
      </c>
      <c r="G41" s="81">
        <v>773762.6389500004</v>
      </c>
      <c r="H41" s="81">
        <v>99483.767865000045</v>
      </c>
      <c r="I41" s="81">
        <v>0</v>
      </c>
      <c r="J41" s="81">
        <v>0</v>
      </c>
      <c r="K41" s="81">
        <v>118600.25659200005</v>
      </c>
      <c r="L41" s="81">
        <v>0</v>
      </c>
      <c r="M41" s="86">
        <f t="shared" si="0"/>
        <v>1300441.4100000006</v>
      </c>
    </row>
    <row r="42" spans="1:13" x14ac:dyDescent="0.25">
      <c r="A42" s="84" t="s">
        <v>349</v>
      </c>
      <c r="B42" s="85" t="s">
        <v>350</v>
      </c>
      <c r="C42" s="81">
        <v>728210.7999999997</v>
      </c>
      <c r="D42" s="81">
        <v>172788.34101899993</v>
      </c>
      <c r="E42" s="81">
        <v>0</v>
      </c>
      <c r="F42" s="81">
        <v>0</v>
      </c>
      <c r="G42" s="81">
        <v>433245.10284999979</v>
      </c>
      <c r="H42" s="81">
        <v>55702.941794999977</v>
      </c>
      <c r="I42" s="81">
        <v>0</v>
      </c>
      <c r="J42" s="81">
        <v>0</v>
      </c>
      <c r="K42" s="81">
        <v>66474.414335999973</v>
      </c>
      <c r="L42" s="81">
        <v>0</v>
      </c>
      <c r="M42" s="86">
        <f t="shared" si="0"/>
        <v>728210.7999999997</v>
      </c>
    </row>
    <row r="43" spans="1:13" x14ac:dyDescent="0.25">
      <c r="A43" s="84" t="s">
        <v>351</v>
      </c>
      <c r="B43" s="85" t="s">
        <v>352</v>
      </c>
      <c r="C43" s="81">
        <v>131878.29999999999</v>
      </c>
      <c r="D43" s="81">
        <v>131878.29999999999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6">
        <f t="shared" si="0"/>
        <v>131878.29999999999</v>
      </c>
    </row>
    <row r="44" spans="1:13" x14ac:dyDescent="0.25">
      <c r="A44" s="84" t="s">
        <v>353</v>
      </c>
      <c r="B44" s="85" t="s">
        <v>354</v>
      </c>
      <c r="C44" s="81">
        <v>2705022.6599999997</v>
      </c>
      <c r="D44" s="81">
        <v>2085001.9372150002</v>
      </c>
      <c r="E44" s="81">
        <v>0</v>
      </c>
      <c r="F44" s="81">
        <v>0</v>
      </c>
      <c r="G44" s="81">
        <v>327416.33224999992</v>
      </c>
      <c r="H44" s="81">
        <v>42096.385575</v>
      </c>
      <c r="I44" s="81">
        <v>0</v>
      </c>
      <c r="J44" s="81">
        <v>0</v>
      </c>
      <c r="K44" s="81">
        <v>250508.00495999993</v>
      </c>
      <c r="L44" s="81">
        <v>0</v>
      </c>
      <c r="M44" s="86">
        <f t="shared" si="0"/>
        <v>2705022.66</v>
      </c>
    </row>
    <row r="45" spans="1:13" x14ac:dyDescent="0.25">
      <c r="A45" s="84" t="s">
        <v>355</v>
      </c>
      <c r="B45" s="85" t="s">
        <v>356</v>
      </c>
      <c r="C45" s="81">
        <v>156614.07</v>
      </c>
      <c r="D45" s="81">
        <v>141214.07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15400</v>
      </c>
      <c r="L45" s="81">
        <v>0</v>
      </c>
      <c r="M45" s="86">
        <f t="shared" si="0"/>
        <v>156614.07</v>
      </c>
    </row>
    <row r="46" spans="1:13" x14ac:dyDescent="0.25">
      <c r="A46" s="84" t="s">
        <v>357</v>
      </c>
      <c r="B46" s="85" t="s">
        <v>358</v>
      </c>
      <c r="C46" s="81">
        <v>45800.079999999994</v>
      </c>
      <c r="D46" s="81">
        <v>41923.56</v>
      </c>
      <c r="E46" s="81">
        <v>0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81">
        <v>3876.52</v>
      </c>
      <c r="L46" s="81">
        <v>0</v>
      </c>
      <c r="M46" s="86">
        <f t="shared" si="0"/>
        <v>45800.079999999994</v>
      </c>
    </row>
    <row r="47" spans="1:13" ht="30" x14ac:dyDescent="0.25">
      <c r="A47" s="84" t="s">
        <v>359</v>
      </c>
      <c r="B47" s="85" t="s">
        <v>360</v>
      </c>
      <c r="C47" s="81">
        <v>134321.64999999997</v>
      </c>
      <c r="D47" s="81">
        <v>117706.37999999998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81">
        <v>0</v>
      </c>
      <c r="K47" s="81">
        <v>16615.27</v>
      </c>
      <c r="L47" s="81">
        <v>0</v>
      </c>
      <c r="M47" s="86">
        <f t="shared" si="0"/>
        <v>134321.64999999997</v>
      </c>
    </row>
    <row r="48" spans="1:13" x14ac:dyDescent="0.25">
      <c r="A48" s="84" t="s">
        <v>361</v>
      </c>
      <c r="B48" s="85" t="s">
        <v>362</v>
      </c>
      <c r="C48" s="81">
        <v>905515.20000000054</v>
      </c>
      <c r="D48" s="81">
        <v>747006.77000000048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1">
        <v>158508.43000000002</v>
      </c>
      <c r="L48" s="81">
        <v>0</v>
      </c>
      <c r="M48" s="86">
        <f t="shared" si="0"/>
        <v>905515.20000000054</v>
      </c>
    </row>
    <row r="49" spans="1:13" x14ac:dyDescent="0.25">
      <c r="A49" s="84" t="s">
        <v>363</v>
      </c>
      <c r="B49" s="85" t="s">
        <v>364</v>
      </c>
      <c r="C49" s="81">
        <v>3639124.1400000025</v>
      </c>
      <c r="D49" s="81">
        <v>2834425.7100000028</v>
      </c>
      <c r="E49" s="81">
        <v>0</v>
      </c>
      <c r="F49" s="81">
        <v>0</v>
      </c>
      <c r="G49" s="81">
        <v>43733.8</v>
      </c>
      <c r="H49" s="81">
        <v>0</v>
      </c>
      <c r="I49" s="81">
        <v>0</v>
      </c>
      <c r="J49" s="81">
        <v>0</v>
      </c>
      <c r="K49" s="81">
        <v>760964.63</v>
      </c>
      <c r="L49" s="81">
        <v>0</v>
      </c>
      <c r="M49" s="86">
        <f t="shared" si="0"/>
        <v>3639124.1400000025</v>
      </c>
    </row>
    <row r="50" spans="1:13" x14ac:dyDescent="0.25">
      <c r="A50" s="84" t="s">
        <v>365</v>
      </c>
      <c r="B50" s="85" t="s">
        <v>366</v>
      </c>
      <c r="C50" s="81">
        <v>397629.89999999997</v>
      </c>
      <c r="D50" s="81">
        <v>323438.44999999995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74191.45</v>
      </c>
      <c r="L50" s="81">
        <v>0</v>
      </c>
      <c r="M50" s="86">
        <f t="shared" si="0"/>
        <v>397629.89999999997</v>
      </c>
    </row>
    <row r="51" spans="1:13" ht="30" x14ac:dyDescent="0.25">
      <c r="A51" s="84" t="s">
        <v>367</v>
      </c>
      <c r="B51" s="85" t="s">
        <v>368</v>
      </c>
      <c r="C51" s="81">
        <v>22737.7</v>
      </c>
      <c r="D51" s="81">
        <v>21524.080000000002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1213.6199999999999</v>
      </c>
      <c r="L51" s="81">
        <v>0</v>
      </c>
      <c r="M51" s="86">
        <f t="shared" si="0"/>
        <v>22737.7</v>
      </c>
    </row>
    <row r="52" spans="1:13" ht="30" x14ac:dyDescent="0.25">
      <c r="A52" s="84" t="s">
        <v>369</v>
      </c>
      <c r="B52" s="85" t="s">
        <v>370</v>
      </c>
      <c r="C52" s="81">
        <v>6776.73</v>
      </c>
      <c r="D52" s="81">
        <v>5876.57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900.16000000000008</v>
      </c>
      <c r="L52" s="81">
        <v>0</v>
      </c>
      <c r="M52" s="86">
        <f t="shared" si="0"/>
        <v>6776.73</v>
      </c>
    </row>
    <row r="53" spans="1:13" x14ac:dyDescent="0.25">
      <c r="A53" s="84" t="s">
        <v>371</v>
      </c>
      <c r="B53" s="85" t="s">
        <v>372</v>
      </c>
      <c r="C53" s="81">
        <v>538.66999999999996</v>
      </c>
      <c r="D53" s="81">
        <v>420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118.67</v>
      </c>
      <c r="L53" s="81">
        <v>0</v>
      </c>
      <c r="M53" s="86">
        <f t="shared" si="0"/>
        <v>538.66999999999996</v>
      </c>
    </row>
    <row r="54" spans="1:13" ht="45" x14ac:dyDescent="0.25">
      <c r="A54" s="84" t="s">
        <v>373</v>
      </c>
      <c r="B54" s="85" t="s">
        <v>374</v>
      </c>
      <c r="C54" s="81">
        <v>15238.659999999998</v>
      </c>
      <c r="D54" s="81">
        <v>14759.779999999999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478.88000000000005</v>
      </c>
      <c r="L54" s="81">
        <v>0</v>
      </c>
      <c r="M54" s="86">
        <f t="shared" si="0"/>
        <v>15238.659999999998</v>
      </c>
    </row>
    <row r="55" spans="1:13" ht="30" x14ac:dyDescent="0.25">
      <c r="A55" s="84" t="s">
        <v>375</v>
      </c>
      <c r="B55" s="85" t="s">
        <v>376</v>
      </c>
      <c r="C55" s="81">
        <v>2380890.2500000005</v>
      </c>
      <c r="D55" s="81">
        <v>2297956.0300000003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1">
        <v>82934.219999999987</v>
      </c>
      <c r="L55" s="81">
        <v>0</v>
      </c>
      <c r="M55" s="86">
        <f t="shared" si="0"/>
        <v>2380890.2500000005</v>
      </c>
    </row>
    <row r="56" spans="1:13" ht="30" x14ac:dyDescent="0.25">
      <c r="A56" s="84" t="s">
        <v>377</v>
      </c>
      <c r="B56" s="85" t="s">
        <v>378</v>
      </c>
      <c r="C56" s="81">
        <v>1611892.0899999989</v>
      </c>
      <c r="D56" s="81">
        <v>1369052.459999999</v>
      </c>
      <c r="E56" s="81">
        <v>11479.45</v>
      </c>
      <c r="F56" s="81">
        <v>0</v>
      </c>
      <c r="G56" s="81">
        <v>5603.72</v>
      </c>
      <c r="H56" s="81">
        <v>0</v>
      </c>
      <c r="I56" s="81">
        <v>0</v>
      </c>
      <c r="J56" s="81">
        <v>0</v>
      </c>
      <c r="K56" s="81">
        <v>225756.45999999996</v>
      </c>
      <c r="L56" s="81">
        <v>0</v>
      </c>
      <c r="M56" s="86">
        <f t="shared" si="0"/>
        <v>1611892.0899999989</v>
      </c>
    </row>
    <row r="57" spans="1:13" ht="30" x14ac:dyDescent="0.25">
      <c r="A57" s="84" t="s">
        <v>379</v>
      </c>
      <c r="B57" s="85" t="s">
        <v>380</v>
      </c>
      <c r="C57" s="81">
        <v>7894119.0600000005</v>
      </c>
      <c r="D57" s="81">
        <v>7256139.1300000008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637979.92999999993</v>
      </c>
      <c r="L57" s="81">
        <v>0</v>
      </c>
      <c r="M57" s="86">
        <f t="shared" si="0"/>
        <v>7894119.0600000005</v>
      </c>
    </row>
    <row r="58" spans="1:13" ht="30" x14ac:dyDescent="0.25">
      <c r="A58" s="84" t="s">
        <v>381</v>
      </c>
      <c r="B58" s="85" t="s">
        <v>382</v>
      </c>
      <c r="C58" s="81">
        <v>178663.61999999997</v>
      </c>
      <c r="D58" s="81">
        <v>35673.65783099999</v>
      </c>
      <c r="E58" s="81">
        <v>0</v>
      </c>
      <c r="F58" s="81">
        <v>0</v>
      </c>
      <c r="G58" s="81">
        <v>89447.224649999975</v>
      </c>
      <c r="H58" s="81">
        <v>11500.357454999998</v>
      </c>
      <c r="I58" s="81">
        <v>0</v>
      </c>
      <c r="J58" s="81">
        <v>0</v>
      </c>
      <c r="K58" s="81">
        <v>42042.380063999997</v>
      </c>
      <c r="L58" s="81">
        <v>0</v>
      </c>
      <c r="M58" s="86">
        <f t="shared" si="0"/>
        <v>178663.61999999997</v>
      </c>
    </row>
    <row r="59" spans="1:13" ht="30" x14ac:dyDescent="0.25">
      <c r="A59" s="84" t="s">
        <v>383</v>
      </c>
      <c r="B59" s="85" t="s">
        <v>384</v>
      </c>
      <c r="C59" s="81">
        <v>732316.15000000014</v>
      </c>
      <c r="D59" s="81">
        <v>38858.800000000003</v>
      </c>
      <c r="E59" s="81">
        <v>0</v>
      </c>
      <c r="F59" s="81">
        <v>0</v>
      </c>
      <c r="G59" s="81">
        <v>665122.20000000007</v>
      </c>
      <c r="H59" s="81">
        <v>0</v>
      </c>
      <c r="I59" s="81">
        <v>0</v>
      </c>
      <c r="J59" s="81">
        <v>0</v>
      </c>
      <c r="K59" s="81">
        <v>28335.150000000009</v>
      </c>
      <c r="L59" s="81">
        <v>0</v>
      </c>
      <c r="M59" s="86">
        <f t="shared" si="0"/>
        <v>732316.15000000014</v>
      </c>
    </row>
    <row r="60" spans="1:13" x14ac:dyDescent="0.25">
      <c r="A60" s="84" t="s">
        <v>385</v>
      </c>
      <c r="B60" s="85" t="s">
        <v>386</v>
      </c>
      <c r="C60" s="81">
        <v>42354.71</v>
      </c>
      <c r="D60" s="81">
        <v>36623.89</v>
      </c>
      <c r="E60" s="81">
        <v>0</v>
      </c>
      <c r="F60" s="81">
        <v>0</v>
      </c>
      <c r="G60" s="81">
        <v>0</v>
      </c>
      <c r="H60" s="81">
        <v>143.47</v>
      </c>
      <c r="I60" s="81">
        <v>0</v>
      </c>
      <c r="J60" s="81">
        <v>0</v>
      </c>
      <c r="K60" s="81">
        <v>5587.3500000000013</v>
      </c>
      <c r="L60" s="81">
        <v>0</v>
      </c>
      <c r="M60" s="86">
        <f t="shared" si="0"/>
        <v>42354.71</v>
      </c>
    </row>
    <row r="61" spans="1:13" x14ac:dyDescent="0.25">
      <c r="A61" s="84" t="s">
        <v>387</v>
      </c>
      <c r="B61" s="85" t="s">
        <v>388</v>
      </c>
      <c r="C61" s="81">
        <v>677728.94</v>
      </c>
      <c r="D61" s="81">
        <v>157204.46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520524.48</v>
      </c>
      <c r="L61" s="81">
        <v>0</v>
      </c>
      <c r="M61" s="86">
        <f t="shared" si="0"/>
        <v>677728.94</v>
      </c>
    </row>
    <row r="62" spans="1:13" x14ac:dyDescent="0.25">
      <c r="A62" s="84" t="s">
        <v>389</v>
      </c>
      <c r="B62" s="85" t="s">
        <v>390</v>
      </c>
      <c r="C62" s="81">
        <v>2358206.1099999994</v>
      </c>
      <c r="D62" s="81">
        <v>885953.89440599934</v>
      </c>
      <c r="E62" s="81">
        <v>328657.92000000004</v>
      </c>
      <c r="F62" s="81">
        <v>222387.65000000008</v>
      </c>
      <c r="G62" s="81">
        <v>844642.15440600051</v>
      </c>
      <c r="H62" s="81">
        <v>0</v>
      </c>
      <c r="I62" s="81">
        <v>965.97118799999998</v>
      </c>
      <c r="J62" s="81">
        <v>0</v>
      </c>
      <c r="K62" s="81">
        <v>75598.520000000019</v>
      </c>
      <c r="L62" s="81">
        <v>0</v>
      </c>
      <c r="M62" s="86">
        <f t="shared" si="0"/>
        <v>2358206.11</v>
      </c>
    </row>
    <row r="63" spans="1:13" ht="30" x14ac:dyDescent="0.25">
      <c r="A63" s="84" t="s">
        <v>391</v>
      </c>
      <c r="B63" s="85" t="s">
        <v>392</v>
      </c>
      <c r="C63" s="81">
        <v>307099.0199999999</v>
      </c>
      <c r="D63" s="81">
        <v>263965.16999999993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43133.849999999991</v>
      </c>
      <c r="L63" s="81">
        <v>0</v>
      </c>
      <c r="M63" s="86">
        <f t="shared" si="0"/>
        <v>307099.0199999999</v>
      </c>
    </row>
    <row r="64" spans="1:13" ht="30" x14ac:dyDescent="0.25">
      <c r="A64" s="84" t="s">
        <v>393</v>
      </c>
      <c r="B64" s="85" t="s">
        <v>394</v>
      </c>
      <c r="C64" s="81">
        <v>5154473.3199999984</v>
      </c>
      <c r="D64" s="81">
        <v>2221586.2900530002</v>
      </c>
      <c r="E64" s="81">
        <v>426465.37999999983</v>
      </c>
      <c r="F64" s="81">
        <v>41851.609999999986</v>
      </c>
      <c r="G64" s="81">
        <v>1983505.7546179981</v>
      </c>
      <c r="H64" s="81">
        <v>10745.83</v>
      </c>
      <c r="I64" s="81">
        <v>69516.180005999937</v>
      </c>
      <c r="J64" s="81">
        <v>0</v>
      </c>
      <c r="K64" s="81">
        <v>400802.27532300021</v>
      </c>
      <c r="L64" s="81">
        <v>0</v>
      </c>
      <c r="M64" s="86">
        <f t="shared" si="0"/>
        <v>5154473.3199999984</v>
      </c>
    </row>
    <row r="65" spans="1:13" ht="30" x14ac:dyDescent="0.25">
      <c r="A65" s="84" t="s">
        <v>395</v>
      </c>
      <c r="B65" s="85" t="s">
        <v>396</v>
      </c>
      <c r="C65" s="81">
        <v>3804648.6000000099</v>
      </c>
      <c r="D65" s="81">
        <v>1545470.924944008</v>
      </c>
      <c r="E65" s="81">
        <v>285295.21999999962</v>
      </c>
      <c r="F65" s="81">
        <v>352527.07999999891</v>
      </c>
      <c r="G65" s="81">
        <v>1192506.5447540027</v>
      </c>
      <c r="H65" s="81">
        <v>109056.58999999997</v>
      </c>
      <c r="I65" s="81">
        <v>0</v>
      </c>
      <c r="J65" s="81">
        <v>47560.82</v>
      </c>
      <c r="K65" s="81">
        <v>272231.42030200007</v>
      </c>
      <c r="L65" s="81">
        <v>0</v>
      </c>
      <c r="M65" s="86">
        <f t="shared" si="0"/>
        <v>3804648.6000000089</v>
      </c>
    </row>
    <row r="66" spans="1:13" x14ac:dyDescent="0.25">
      <c r="A66" s="84" t="s">
        <v>397</v>
      </c>
      <c r="B66" s="85" t="s">
        <v>398</v>
      </c>
      <c r="C66" s="81">
        <v>14746.56</v>
      </c>
      <c r="D66" s="81">
        <v>0</v>
      </c>
      <c r="E66" s="81">
        <v>0</v>
      </c>
      <c r="F66" s="81">
        <v>0</v>
      </c>
      <c r="G66" s="81">
        <v>0</v>
      </c>
      <c r="H66" s="81">
        <v>14746.56</v>
      </c>
      <c r="I66" s="81">
        <v>0</v>
      </c>
      <c r="J66" s="81">
        <v>0</v>
      </c>
      <c r="K66" s="81">
        <v>0</v>
      </c>
      <c r="L66" s="81">
        <v>0</v>
      </c>
      <c r="M66" s="86">
        <f t="shared" si="0"/>
        <v>14746.56</v>
      </c>
    </row>
    <row r="67" spans="1:13" ht="30" x14ac:dyDescent="0.25">
      <c r="A67" s="84" t="s">
        <v>399</v>
      </c>
      <c r="B67" s="85" t="s">
        <v>400</v>
      </c>
      <c r="C67" s="81">
        <v>2818184.9999999986</v>
      </c>
      <c r="D67" s="81">
        <v>2811298.8699999987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6886.13</v>
      </c>
      <c r="L67" s="81">
        <v>0</v>
      </c>
      <c r="M67" s="86">
        <f t="shared" si="0"/>
        <v>2818184.9999999986</v>
      </c>
    </row>
    <row r="68" spans="1:13" x14ac:dyDescent="0.25">
      <c r="A68" s="84" t="s">
        <v>401</v>
      </c>
      <c r="B68" s="85" t="s">
        <v>402</v>
      </c>
      <c r="C68" s="81">
        <v>7052061.1699999999</v>
      </c>
      <c r="D68" s="81">
        <v>7006888.1200000001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45173.05</v>
      </c>
      <c r="L68" s="81">
        <v>0</v>
      </c>
      <c r="M68" s="86">
        <f t="shared" si="0"/>
        <v>7052061.1699999999</v>
      </c>
    </row>
    <row r="69" spans="1:13" x14ac:dyDescent="0.25">
      <c r="A69" s="84" t="s">
        <v>403</v>
      </c>
      <c r="B69" s="85" t="s">
        <v>404</v>
      </c>
      <c r="C69" s="81">
        <v>464749.24000000011</v>
      </c>
      <c r="D69" s="81">
        <v>360831.41000000015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12</v>
      </c>
      <c r="K69" s="81">
        <v>103905.82999999997</v>
      </c>
      <c r="L69" s="81">
        <v>0</v>
      </c>
      <c r="M69" s="86">
        <f t="shared" ref="M69:M132" si="1">SUM(D69:L69)</f>
        <v>464749.24000000011</v>
      </c>
    </row>
    <row r="70" spans="1:13" x14ac:dyDescent="0.25">
      <c r="A70" s="84" t="s">
        <v>405</v>
      </c>
      <c r="B70" s="85" t="s">
        <v>406</v>
      </c>
      <c r="C70" s="81">
        <v>178489.30000000008</v>
      </c>
      <c r="D70" s="81">
        <v>158414.52000000008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20074.780000000002</v>
      </c>
      <c r="L70" s="81">
        <v>0</v>
      </c>
      <c r="M70" s="86">
        <f t="shared" si="1"/>
        <v>178489.30000000008</v>
      </c>
    </row>
    <row r="71" spans="1:13" ht="30" x14ac:dyDescent="0.25">
      <c r="A71" s="84" t="s">
        <v>407</v>
      </c>
      <c r="B71" s="85" t="s">
        <v>408</v>
      </c>
      <c r="C71" s="81">
        <v>398823.47999999975</v>
      </c>
      <c r="D71" s="81">
        <v>319037.96999999974</v>
      </c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81">
        <v>0</v>
      </c>
      <c r="K71" s="81">
        <v>79785.510000000009</v>
      </c>
      <c r="L71" s="81">
        <v>0</v>
      </c>
      <c r="M71" s="86">
        <f t="shared" si="1"/>
        <v>398823.47999999975</v>
      </c>
    </row>
    <row r="72" spans="1:13" x14ac:dyDescent="0.25">
      <c r="A72" s="84" t="s">
        <v>409</v>
      </c>
      <c r="B72" s="85" t="s">
        <v>410</v>
      </c>
      <c r="C72" s="81">
        <v>236048.14999999997</v>
      </c>
      <c r="D72" s="81">
        <v>214824.34999999998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21223.8</v>
      </c>
      <c r="L72" s="81">
        <v>0</v>
      </c>
      <c r="M72" s="86">
        <f t="shared" si="1"/>
        <v>236048.14999999997</v>
      </c>
    </row>
    <row r="73" spans="1:13" x14ac:dyDescent="0.25">
      <c r="A73" s="84" t="s">
        <v>411</v>
      </c>
      <c r="B73" s="85" t="s">
        <v>412</v>
      </c>
      <c r="C73" s="81">
        <v>70695.34</v>
      </c>
      <c r="D73" s="81">
        <v>55342.590000000004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v>0</v>
      </c>
      <c r="K73" s="81">
        <v>15352.75</v>
      </c>
      <c r="L73" s="81">
        <v>0</v>
      </c>
      <c r="M73" s="86">
        <f t="shared" si="1"/>
        <v>70695.34</v>
      </c>
    </row>
    <row r="74" spans="1:13" x14ac:dyDescent="0.25">
      <c r="A74" s="84" t="s">
        <v>413</v>
      </c>
      <c r="B74" s="85" t="s">
        <v>414</v>
      </c>
      <c r="C74" s="81">
        <v>219274.65999999881</v>
      </c>
      <c r="D74" s="81">
        <v>199341.38999999882</v>
      </c>
      <c r="E74" s="81">
        <v>0</v>
      </c>
      <c r="F74" s="81">
        <v>0</v>
      </c>
      <c r="G74" s="81">
        <v>441.04</v>
      </c>
      <c r="H74" s="81">
        <v>0</v>
      </c>
      <c r="I74" s="81">
        <v>0</v>
      </c>
      <c r="J74" s="81">
        <v>0</v>
      </c>
      <c r="K74" s="81">
        <v>19492.229999999996</v>
      </c>
      <c r="L74" s="81">
        <v>0</v>
      </c>
      <c r="M74" s="86">
        <f t="shared" si="1"/>
        <v>219274.65999999881</v>
      </c>
    </row>
    <row r="75" spans="1:13" x14ac:dyDescent="0.25">
      <c r="A75" s="84" t="s">
        <v>415</v>
      </c>
      <c r="B75" s="85" t="s">
        <v>416</v>
      </c>
      <c r="C75" s="81">
        <v>18700.110000000008</v>
      </c>
      <c r="D75" s="81">
        <v>17362.69000000001</v>
      </c>
      <c r="E75" s="81">
        <v>26.419999999999998</v>
      </c>
      <c r="F75" s="81">
        <v>0</v>
      </c>
      <c r="G75" s="81">
        <v>0</v>
      </c>
      <c r="H75" s="81">
        <v>0</v>
      </c>
      <c r="I75" s="81">
        <v>0</v>
      </c>
      <c r="J75" s="81">
        <v>0</v>
      </c>
      <c r="K75" s="81">
        <v>1311</v>
      </c>
      <c r="L75" s="81">
        <v>0</v>
      </c>
      <c r="M75" s="86">
        <f t="shared" si="1"/>
        <v>18700.110000000008</v>
      </c>
    </row>
    <row r="76" spans="1:13" ht="30" x14ac:dyDescent="0.25">
      <c r="A76" s="84" t="s">
        <v>417</v>
      </c>
      <c r="B76" s="85" t="s">
        <v>418</v>
      </c>
      <c r="C76" s="81">
        <v>536434.75</v>
      </c>
      <c r="D76" s="81">
        <v>23241.990000000005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513192.76</v>
      </c>
      <c r="L76" s="81">
        <v>0</v>
      </c>
      <c r="M76" s="86">
        <f t="shared" si="1"/>
        <v>536434.75</v>
      </c>
    </row>
    <row r="77" spans="1:13" ht="30" x14ac:dyDescent="0.25">
      <c r="A77" s="84" t="s">
        <v>419</v>
      </c>
      <c r="B77" s="85" t="s">
        <v>420</v>
      </c>
      <c r="C77" s="81">
        <v>2088982.76</v>
      </c>
      <c r="D77" s="81">
        <v>1747098.04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341884.72000000003</v>
      </c>
      <c r="L77" s="81">
        <v>0</v>
      </c>
      <c r="M77" s="86">
        <f t="shared" si="1"/>
        <v>2088982.76</v>
      </c>
    </row>
    <row r="78" spans="1:13" x14ac:dyDescent="0.25">
      <c r="A78" s="84" t="s">
        <v>421</v>
      </c>
      <c r="B78" s="85" t="s">
        <v>422</v>
      </c>
      <c r="C78" s="81">
        <v>163777.23000000001</v>
      </c>
      <c r="D78" s="81">
        <v>91693.31</v>
      </c>
      <c r="E78" s="81">
        <v>0</v>
      </c>
      <c r="F78" s="81">
        <v>0</v>
      </c>
      <c r="G78" s="81">
        <v>0</v>
      </c>
      <c r="H78" s="81">
        <v>0</v>
      </c>
      <c r="I78" s="81">
        <v>0</v>
      </c>
      <c r="J78" s="81">
        <v>0</v>
      </c>
      <c r="K78" s="81">
        <v>72083.920000000013</v>
      </c>
      <c r="L78" s="81">
        <v>0</v>
      </c>
      <c r="M78" s="86">
        <f t="shared" si="1"/>
        <v>163777.23000000001</v>
      </c>
    </row>
    <row r="79" spans="1:13" ht="30" x14ac:dyDescent="0.25">
      <c r="A79" s="84" t="s">
        <v>423</v>
      </c>
      <c r="B79" s="85" t="s">
        <v>424</v>
      </c>
      <c r="C79" s="81">
        <v>42189.25</v>
      </c>
      <c r="D79" s="81">
        <v>34662.5</v>
      </c>
      <c r="E79" s="81">
        <v>0</v>
      </c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7526.75</v>
      </c>
      <c r="L79" s="81">
        <v>0</v>
      </c>
      <c r="M79" s="86">
        <f t="shared" si="1"/>
        <v>42189.25</v>
      </c>
    </row>
    <row r="80" spans="1:13" ht="30" x14ac:dyDescent="0.25">
      <c r="A80" s="84" t="s">
        <v>425</v>
      </c>
      <c r="B80" s="85" t="s">
        <v>426</v>
      </c>
      <c r="C80" s="81">
        <v>611007.81000000006</v>
      </c>
      <c r="D80" s="81">
        <v>519039.78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91968.03</v>
      </c>
      <c r="L80" s="81">
        <v>0</v>
      </c>
      <c r="M80" s="86">
        <f t="shared" si="1"/>
        <v>611007.81000000006</v>
      </c>
    </row>
    <row r="81" spans="1:13" x14ac:dyDescent="0.25">
      <c r="A81" s="84" t="s">
        <v>427</v>
      </c>
      <c r="B81" s="85" t="s">
        <v>428</v>
      </c>
      <c r="C81" s="81">
        <v>732901.06</v>
      </c>
      <c r="D81" s="81">
        <v>619862.57000000007</v>
      </c>
      <c r="E81" s="81">
        <v>0</v>
      </c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113038.49</v>
      </c>
      <c r="L81" s="81">
        <v>0</v>
      </c>
      <c r="M81" s="86">
        <f t="shared" si="1"/>
        <v>732901.06</v>
      </c>
    </row>
    <row r="82" spans="1:13" ht="30" x14ac:dyDescent="0.25">
      <c r="A82" s="84" t="s">
        <v>429</v>
      </c>
      <c r="B82" s="85" t="s">
        <v>430</v>
      </c>
      <c r="C82" s="81">
        <v>204292.68000000005</v>
      </c>
      <c r="D82" s="81">
        <v>171012.31000000006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33280.370000000003</v>
      </c>
      <c r="L82" s="81">
        <v>0</v>
      </c>
      <c r="M82" s="86">
        <f t="shared" si="1"/>
        <v>204292.68000000005</v>
      </c>
    </row>
    <row r="83" spans="1:13" ht="30" x14ac:dyDescent="0.25">
      <c r="A83" s="84" t="s">
        <v>431</v>
      </c>
      <c r="B83" s="85" t="s">
        <v>432</v>
      </c>
      <c r="C83" s="81">
        <v>347110.52</v>
      </c>
      <c r="D83" s="81">
        <v>227948.19999999998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119162.32</v>
      </c>
      <c r="L83" s="81">
        <v>0</v>
      </c>
      <c r="M83" s="86">
        <f t="shared" si="1"/>
        <v>347110.52</v>
      </c>
    </row>
    <row r="84" spans="1:13" x14ac:dyDescent="0.25">
      <c r="A84" s="84" t="s">
        <v>433</v>
      </c>
      <c r="B84" s="85" t="s">
        <v>434</v>
      </c>
      <c r="C84" s="81">
        <v>253661.99000000014</v>
      </c>
      <c r="D84" s="81">
        <v>252194.13000000015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1467.86</v>
      </c>
      <c r="L84" s="81">
        <v>0</v>
      </c>
      <c r="M84" s="86">
        <f t="shared" si="1"/>
        <v>253661.99000000014</v>
      </c>
    </row>
    <row r="85" spans="1:13" ht="30" x14ac:dyDescent="0.25">
      <c r="A85" s="84" t="s">
        <v>435</v>
      </c>
      <c r="B85" s="85" t="s">
        <v>436</v>
      </c>
      <c r="C85" s="81">
        <v>65664.17</v>
      </c>
      <c r="D85" s="81">
        <v>3200.81</v>
      </c>
      <c r="E85" s="81">
        <v>0</v>
      </c>
      <c r="F85" s="81">
        <v>0</v>
      </c>
      <c r="G85" s="81">
        <v>0</v>
      </c>
      <c r="H85" s="81">
        <v>0</v>
      </c>
      <c r="I85" s="81">
        <v>0</v>
      </c>
      <c r="J85" s="81">
        <v>62463.360000000001</v>
      </c>
      <c r="K85" s="81">
        <v>0</v>
      </c>
      <c r="L85" s="81">
        <v>0</v>
      </c>
      <c r="M85" s="86">
        <f t="shared" si="1"/>
        <v>65664.17</v>
      </c>
    </row>
    <row r="86" spans="1:13" ht="30" x14ac:dyDescent="0.25">
      <c r="A86" s="84" t="s">
        <v>437</v>
      </c>
      <c r="B86" s="85" t="s">
        <v>438</v>
      </c>
      <c r="C86" s="81">
        <v>1111324.6100000008</v>
      </c>
      <c r="D86" s="81">
        <v>110204.28</v>
      </c>
      <c r="E86" s="81">
        <v>0</v>
      </c>
      <c r="F86" s="81">
        <v>0</v>
      </c>
      <c r="G86" s="81">
        <v>992454.82000000088</v>
      </c>
      <c r="H86" s="81">
        <v>0</v>
      </c>
      <c r="I86" s="81">
        <v>0</v>
      </c>
      <c r="J86" s="81">
        <v>0</v>
      </c>
      <c r="K86" s="81">
        <v>8665.510000000002</v>
      </c>
      <c r="L86" s="81">
        <v>0</v>
      </c>
      <c r="M86" s="86">
        <f t="shared" si="1"/>
        <v>1111324.6100000008</v>
      </c>
    </row>
    <row r="87" spans="1:13" x14ac:dyDescent="0.25">
      <c r="A87" s="84" t="s">
        <v>439</v>
      </c>
      <c r="B87" s="85" t="s">
        <v>440</v>
      </c>
      <c r="C87" s="81">
        <v>10010.599999999999</v>
      </c>
      <c r="D87" s="81">
        <v>9449.4599999999991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561.14</v>
      </c>
      <c r="L87" s="81">
        <v>0</v>
      </c>
      <c r="M87" s="86">
        <f t="shared" si="1"/>
        <v>10010.599999999999</v>
      </c>
    </row>
    <row r="88" spans="1:13" x14ac:dyDescent="0.25">
      <c r="A88" s="84" t="s">
        <v>441</v>
      </c>
      <c r="B88" s="85" t="s">
        <v>442</v>
      </c>
      <c r="C88" s="81">
        <v>4570835.1499999985</v>
      </c>
      <c r="D88" s="81">
        <v>3473763.5055399989</v>
      </c>
      <c r="E88" s="81">
        <v>0</v>
      </c>
      <c r="F88" s="81">
        <v>64.760000000000005</v>
      </c>
      <c r="G88" s="81">
        <v>46000.961000000003</v>
      </c>
      <c r="H88" s="81">
        <v>87811.589699999982</v>
      </c>
      <c r="I88" s="81">
        <v>0</v>
      </c>
      <c r="J88" s="81">
        <v>0</v>
      </c>
      <c r="K88" s="81">
        <v>963194.33375999983</v>
      </c>
      <c r="L88" s="81">
        <v>0</v>
      </c>
      <c r="M88" s="86">
        <f t="shared" si="1"/>
        <v>4570835.1499999985</v>
      </c>
    </row>
    <row r="89" spans="1:13" ht="45" x14ac:dyDescent="0.25">
      <c r="A89" s="84" t="s">
        <v>443</v>
      </c>
      <c r="B89" s="85" t="s">
        <v>444</v>
      </c>
      <c r="C89" s="81">
        <v>1616881.79</v>
      </c>
      <c r="D89" s="81">
        <v>1615341.79</v>
      </c>
      <c r="E89" s="81">
        <v>0</v>
      </c>
      <c r="F89" s="81">
        <v>0</v>
      </c>
      <c r="G89" s="81">
        <v>0</v>
      </c>
      <c r="H89" s="81">
        <v>0</v>
      </c>
      <c r="I89" s="81">
        <v>0</v>
      </c>
      <c r="J89" s="81">
        <v>0</v>
      </c>
      <c r="K89" s="81">
        <v>1540</v>
      </c>
      <c r="L89" s="81">
        <v>0</v>
      </c>
      <c r="M89" s="86">
        <f t="shared" si="1"/>
        <v>1616881.79</v>
      </c>
    </row>
    <row r="90" spans="1:13" ht="30" x14ac:dyDescent="0.25">
      <c r="A90" s="84" t="s">
        <v>445</v>
      </c>
      <c r="B90" s="85" t="s">
        <v>446</v>
      </c>
      <c r="C90" s="81">
        <v>32805.620000000003</v>
      </c>
      <c r="D90" s="81">
        <v>32805.620000000003</v>
      </c>
      <c r="E90" s="81">
        <v>0</v>
      </c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6">
        <f t="shared" si="1"/>
        <v>32805.620000000003</v>
      </c>
    </row>
    <row r="91" spans="1:13" x14ac:dyDescent="0.25">
      <c r="A91" s="84" t="s">
        <v>447</v>
      </c>
      <c r="B91" s="85" t="s">
        <v>448</v>
      </c>
      <c r="C91" s="81">
        <v>3639925.4099999997</v>
      </c>
      <c r="D91" s="81">
        <v>3639925.4099999997</v>
      </c>
      <c r="E91" s="81">
        <v>0</v>
      </c>
      <c r="F91" s="81">
        <v>0</v>
      </c>
      <c r="G91" s="81">
        <v>0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6">
        <f t="shared" si="1"/>
        <v>3639925.4099999997</v>
      </c>
    </row>
    <row r="92" spans="1:13" ht="60" x14ac:dyDescent="0.25">
      <c r="A92" s="84" t="s">
        <v>628</v>
      </c>
      <c r="B92" s="85" t="s">
        <v>629</v>
      </c>
      <c r="C92" s="81">
        <v>8325.2800000000007</v>
      </c>
      <c r="D92" s="81">
        <v>8325.2800000000007</v>
      </c>
      <c r="E92" s="81">
        <v>0</v>
      </c>
      <c r="F92" s="81">
        <v>0</v>
      </c>
      <c r="G92" s="81">
        <v>0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6">
        <f t="shared" si="1"/>
        <v>8325.2800000000007</v>
      </c>
    </row>
    <row r="93" spans="1:13" ht="45" x14ac:dyDescent="0.25">
      <c r="A93" s="84" t="s">
        <v>630</v>
      </c>
      <c r="B93" s="85" t="s">
        <v>631</v>
      </c>
      <c r="C93" s="81">
        <v>39392.400000000001</v>
      </c>
      <c r="D93" s="81">
        <v>39392.400000000001</v>
      </c>
      <c r="E93" s="81">
        <v>0</v>
      </c>
      <c r="F93" s="81">
        <v>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6">
        <f t="shared" si="1"/>
        <v>39392.400000000001</v>
      </c>
    </row>
    <row r="94" spans="1:13" ht="30" x14ac:dyDescent="0.25">
      <c r="A94" s="84" t="s">
        <v>449</v>
      </c>
      <c r="B94" s="85" t="s">
        <v>450</v>
      </c>
      <c r="C94" s="81">
        <v>42332.200000000012</v>
      </c>
      <c r="D94" s="81">
        <v>42332.200000000012</v>
      </c>
      <c r="E94" s="81">
        <v>0</v>
      </c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6">
        <f t="shared" si="1"/>
        <v>42332.200000000012</v>
      </c>
    </row>
    <row r="95" spans="1:13" x14ac:dyDescent="0.25">
      <c r="A95" s="84" t="s">
        <v>451</v>
      </c>
      <c r="B95" s="85" t="s">
        <v>452</v>
      </c>
      <c r="C95" s="81">
        <v>16584222.549999984</v>
      </c>
      <c r="D95" s="81">
        <v>4611241.2299999855</v>
      </c>
      <c r="E95" s="81">
        <v>288567.38000000006</v>
      </c>
      <c r="F95" s="81">
        <v>8760</v>
      </c>
      <c r="G95" s="81">
        <v>10087533.57</v>
      </c>
      <c r="H95" s="81">
        <v>593968.55999999982</v>
      </c>
      <c r="I95" s="81">
        <v>0</v>
      </c>
      <c r="J95" s="81">
        <v>166839.70000000001</v>
      </c>
      <c r="K95" s="81">
        <v>827312.1100000001</v>
      </c>
      <c r="L95" s="81">
        <v>0</v>
      </c>
      <c r="M95" s="86">
        <f t="shared" si="1"/>
        <v>16584222.549999984</v>
      </c>
    </row>
    <row r="96" spans="1:13" ht="30" x14ac:dyDescent="0.25">
      <c r="A96" s="84" t="s">
        <v>453</v>
      </c>
      <c r="B96" s="85" t="s">
        <v>454</v>
      </c>
      <c r="C96" s="81">
        <v>54948016.360000007</v>
      </c>
      <c r="D96" s="81">
        <v>24202.190000000002</v>
      </c>
      <c r="E96" s="81">
        <v>0</v>
      </c>
      <c r="F96" s="81">
        <v>0</v>
      </c>
      <c r="G96" s="81">
        <v>30813168.610000003</v>
      </c>
      <c r="H96" s="81">
        <v>885.12</v>
      </c>
      <c r="I96" s="81">
        <v>0</v>
      </c>
      <c r="J96" s="81">
        <v>12996216.58</v>
      </c>
      <c r="K96" s="81">
        <v>11113543.860000001</v>
      </c>
      <c r="L96" s="81">
        <v>0</v>
      </c>
      <c r="M96" s="86">
        <f t="shared" si="1"/>
        <v>54948016.360000007</v>
      </c>
    </row>
    <row r="97" spans="1:13" x14ac:dyDescent="0.25">
      <c r="A97" s="84" t="s">
        <v>455</v>
      </c>
      <c r="B97" s="85" t="s">
        <v>456</v>
      </c>
      <c r="C97" s="81">
        <v>32787892.849999998</v>
      </c>
      <c r="D97" s="81">
        <v>13430175.25</v>
      </c>
      <c r="E97" s="81">
        <v>0</v>
      </c>
      <c r="F97" s="81">
        <v>0</v>
      </c>
      <c r="G97" s="81">
        <v>725641.62</v>
      </c>
      <c r="H97" s="81">
        <v>0</v>
      </c>
      <c r="I97" s="81">
        <v>0</v>
      </c>
      <c r="J97" s="81">
        <v>5292485.0599999996</v>
      </c>
      <c r="K97" s="81">
        <v>13339590.919999998</v>
      </c>
      <c r="L97" s="81">
        <v>0</v>
      </c>
      <c r="M97" s="86">
        <f t="shared" si="1"/>
        <v>32787892.849999998</v>
      </c>
    </row>
    <row r="98" spans="1:13" x14ac:dyDescent="0.25">
      <c r="A98" s="84" t="s">
        <v>457</v>
      </c>
      <c r="B98" s="85" t="s">
        <v>458</v>
      </c>
      <c r="C98" s="81">
        <v>54825.58</v>
      </c>
      <c r="D98" s="81">
        <v>0</v>
      </c>
      <c r="E98" s="81">
        <v>0</v>
      </c>
      <c r="F98" s="81">
        <v>0</v>
      </c>
      <c r="G98" s="81">
        <v>0</v>
      </c>
      <c r="H98" s="81">
        <v>54825.58</v>
      </c>
      <c r="I98" s="81">
        <v>0</v>
      </c>
      <c r="J98" s="81">
        <v>0</v>
      </c>
      <c r="K98" s="81">
        <v>0</v>
      </c>
      <c r="L98" s="81">
        <v>0</v>
      </c>
      <c r="M98" s="86">
        <f t="shared" si="1"/>
        <v>54825.58</v>
      </c>
    </row>
    <row r="99" spans="1:13" ht="30" x14ac:dyDescent="0.25">
      <c r="A99" s="84" t="s">
        <v>459</v>
      </c>
      <c r="B99" s="85" t="s">
        <v>460</v>
      </c>
      <c r="C99" s="81">
        <v>1149554.8700000001</v>
      </c>
      <c r="D99" s="81">
        <v>1149554.8700000001</v>
      </c>
      <c r="E99" s="81">
        <v>0</v>
      </c>
      <c r="F99" s="81">
        <v>0</v>
      </c>
      <c r="G99" s="81">
        <v>0</v>
      </c>
      <c r="H99" s="81">
        <v>0</v>
      </c>
      <c r="I99" s="81">
        <v>0</v>
      </c>
      <c r="J99" s="81">
        <v>0</v>
      </c>
      <c r="K99" s="81">
        <v>0</v>
      </c>
      <c r="L99" s="81">
        <v>0</v>
      </c>
      <c r="M99" s="86">
        <f t="shared" si="1"/>
        <v>1149554.8700000001</v>
      </c>
    </row>
    <row r="100" spans="1:13" ht="30" x14ac:dyDescent="0.25">
      <c r="A100" s="84" t="s">
        <v>461</v>
      </c>
      <c r="B100" s="85" t="s">
        <v>462</v>
      </c>
      <c r="C100" s="81">
        <v>697121.71</v>
      </c>
      <c r="D100" s="81">
        <v>697121.71</v>
      </c>
      <c r="E100" s="81">
        <v>0</v>
      </c>
      <c r="F100" s="81">
        <v>0</v>
      </c>
      <c r="G100" s="81">
        <v>0</v>
      </c>
      <c r="H100" s="81">
        <v>0</v>
      </c>
      <c r="I100" s="81">
        <v>0</v>
      </c>
      <c r="J100" s="81">
        <v>0</v>
      </c>
      <c r="K100" s="81">
        <v>0</v>
      </c>
      <c r="L100" s="81">
        <v>0</v>
      </c>
      <c r="M100" s="86">
        <f t="shared" si="1"/>
        <v>697121.71</v>
      </c>
    </row>
    <row r="101" spans="1:13" ht="30" x14ac:dyDescent="0.25">
      <c r="A101" s="84" t="s">
        <v>463</v>
      </c>
      <c r="B101" s="85" t="s">
        <v>464</v>
      </c>
      <c r="C101" s="81">
        <v>101152.4</v>
      </c>
      <c r="D101" s="81">
        <v>101152.4</v>
      </c>
      <c r="E101" s="81">
        <v>0</v>
      </c>
      <c r="F101" s="81">
        <v>0</v>
      </c>
      <c r="G101" s="81">
        <v>0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6">
        <f t="shared" si="1"/>
        <v>101152.4</v>
      </c>
    </row>
    <row r="102" spans="1:13" x14ac:dyDescent="0.25">
      <c r="A102" s="84" t="s">
        <v>465</v>
      </c>
      <c r="B102" s="85" t="s">
        <v>466</v>
      </c>
      <c r="C102" s="81">
        <v>1797819.3299999998</v>
      </c>
      <c r="D102" s="81">
        <v>1797819.3299999998</v>
      </c>
      <c r="E102" s="81">
        <v>0</v>
      </c>
      <c r="F102" s="81">
        <v>0</v>
      </c>
      <c r="G102" s="81">
        <v>0</v>
      </c>
      <c r="H102" s="81">
        <v>0</v>
      </c>
      <c r="I102" s="81">
        <v>0</v>
      </c>
      <c r="J102" s="81">
        <v>0</v>
      </c>
      <c r="K102" s="81">
        <v>0</v>
      </c>
      <c r="L102" s="81">
        <v>0</v>
      </c>
      <c r="M102" s="86">
        <f t="shared" si="1"/>
        <v>1797819.3299999998</v>
      </c>
    </row>
    <row r="103" spans="1:13" ht="45" x14ac:dyDescent="0.25">
      <c r="A103" s="84" t="s">
        <v>467</v>
      </c>
      <c r="B103" s="85" t="s">
        <v>468</v>
      </c>
      <c r="C103" s="81">
        <v>265406.40000000002</v>
      </c>
      <c r="D103" s="81">
        <v>265406.40000000002</v>
      </c>
      <c r="E103" s="81">
        <v>0</v>
      </c>
      <c r="F103" s="81">
        <v>0</v>
      </c>
      <c r="G103" s="81">
        <v>0</v>
      </c>
      <c r="H103" s="81">
        <v>0</v>
      </c>
      <c r="I103" s="81">
        <v>0</v>
      </c>
      <c r="J103" s="81">
        <v>0</v>
      </c>
      <c r="K103" s="81">
        <v>0</v>
      </c>
      <c r="L103" s="81">
        <v>0</v>
      </c>
      <c r="M103" s="86">
        <f t="shared" si="1"/>
        <v>265406.40000000002</v>
      </c>
    </row>
    <row r="104" spans="1:13" x14ac:dyDescent="0.25">
      <c r="A104" s="84" t="s">
        <v>632</v>
      </c>
      <c r="B104" s="85" t="s">
        <v>633</v>
      </c>
      <c r="C104" s="81">
        <v>3.3</v>
      </c>
      <c r="D104" s="81">
        <v>0</v>
      </c>
      <c r="E104" s="81">
        <v>0</v>
      </c>
      <c r="F104" s="81">
        <v>0</v>
      </c>
      <c r="G104" s="81">
        <v>0</v>
      </c>
      <c r="H104" s="81">
        <v>0</v>
      </c>
      <c r="I104" s="81">
        <v>0</v>
      </c>
      <c r="J104" s="81">
        <v>0</v>
      </c>
      <c r="K104" s="81">
        <v>3.3</v>
      </c>
      <c r="L104" s="81">
        <v>0</v>
      </c>
      <c r="M104" s="86">
        <f t="shared" si="1"/>
        <v>3.3</v>
      </c>
    </row>
    <row r="105" spans="1:13" ht="45" x14ac:dyDescent="0.25">
      <c r="A105" s="84" t="s">
        <v>469</v>
      </c>
      <c r="B105" s="85" t="s">
        <v>470</v>
      </c>
      <c r="C105" s="81">
        <v>711471.35999999975</v>
      </c>
      <c r="D105" s="81">
        <v>711471.35999999975</v>
      </c>
      <c r="E105" s="81">
        <v>0</v>
      </c>
      <c r="F105" s="81">
        <v>0</v>
      </c>
      <c r="G105" s="81">
        <v>0</v>
      </c>
      <c r="H105" s="81">
        <v>0</v>
      </c>
      <c r="I105" s="81">
        <v>0</v>
      </c>
      <c r="J105" s="81">
        <v>0</v>
      </c>
      <c r="K105" s="81">
        <v>0</v>
      </c>
      <c r="L105" s="81">
        <v>0</v>
      </c>
      <c r="M105" s="86">
        <f t="shared" si="1"/>
        <v>711471.35999999975</v>
      </c>
    </row>
    <row r="106" spans="1:13" ht="30" x14ac:dyDescent="0.25">
      <c r="A106" s="84" t="s">
        <v>471</v>
      </c>
      <c r="B106" s="85" t="s">
        <v>472</v>
      </c>
      <c r="C106" s="81">
        <v>7982545.7600000007</v>
      </c>
      <c r="D106" s="81">
        <v>241.97</v>
      </c>
      <c r="E106" s="81">
        <v>0</v>
      </c>
      <c r="F106" s="81">
        <v>0</v>
      </c>
      <c r="G106" s="81">
        <v>0</v>
      </c>
      <c r="H106" s="81">
        <v>0</v>
      </c>
      <c r="I106" s="81">
        <v>0</v>
      </c>
      <c r="J106" s="81">
        <v>0</v>
      </c>
      <c r="K106" s="81">
        <v>7982303.790000001</v>
      </c>
      <c r="L106" s="81">
        <v>0</v>
      </c>
      <c r="M106" s="86">
        <f t="shared" si="1"/>
        <v>7982545.7600000007</v>
      </c>
    </row>
    <row r="107" spans="1:13" ht="30" x14ac:dyDescent="0.25">
      <c r="A107" s="84" t="s">
        <v>473</v>
      </c>
      <c r="B107" s="85" t="s">
        <v>474</v>
      </c>
      <c r="C107" s="81">
        <v>854791.28000000014</v>
      </c>
      <c r="D107" s="81">
        <v>854791.28000000014</v>
      </c>
      <c r="E107" s="81">
        <v>0</v>
      </c>
      <c r="F107" s="81">
        <v>0</v>
      </c>
      <c r="G107" s="81">
        <v>0</v>
      </c>
      <c r="H107" s="81">
        <v>0</v>
      </c>
      <c r="I107" s="81">
        <v>0</v>
      </c>
      <c r="J107" s="81">
        <v>0</v>
      </c>
      <c r="K107" s="81">
        <v>0</v>
      </c>
      <c r="L107" s="81">
        <v>0</v>
      </c>
      <c r="M107" s="86">
        <f t="shared" si="1"/>
        <v>854791.28000000014</v>
      </c>
    </row>
    <row r="108" spans="1:13" x14ac:dyDescent="0.25">
      <c r="A108" s="84" t="s">
        <v>475</v>
      </c>
      <c r="B108" s="85" t="s">
        <v>476</v>
      </c>
      <c r="C108" s="81">
        <v>40236.629999999997</v>
      </c>
      <c r="D108" s="81">
        <v>40231.68</v>
      </c>
      <c r="E108" s="81">
        <v>0</v>
      </c>
      <c r="F108" s="81">
        <v>0</v>
      </c>
      <c r="G108" s="81">
        <v>0</v>
      </c>
      <c r="H108" s="81">
        <v>0</v>
      </c>
      <c r="I108" s="81">
        <v>0</v>
      </c>
      <c r="J108" s="81">
        <v>0</v>
      </c>
      <c r="K108" s="81">
        <v>4.9499999999999993</v>
      </c>
      <c r="L108" s="81">
        <v>0</v>
      </c>
      <c r="M108" s="86">
        <f t="shared" si="1"/>
        <v>40236.629999999997</v>
      </c>
    </row>
    <row r="109" spans="1:13" x14ac:dyDescent="0.25">
      <c r="A109" s="84" t="s">
        <v>477</v>
      </c>
      <c r="B109" s="85" t="s">
        <v>478</v>
      </c>
      <c r="C109" s="81">
        <v>961409.73000000056</v>
      </c>
      <c r="D109" s="81">
        <v>757119.84000000055</v>
      </c>
      <c r="E109" s="81">
        <v>0</v>
      </c>
      <c r="F109" s="81"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204289.89</v>
      </c>
      <c r="L109" s="81">
        <v>0</v>
      </c>
      <c r="M109" s="86">
        <f t="shared" si="1"/>
        <v>961409.73000000056</v>
      </c>
    </row>
    <row r="110" spans="1:13" x14ac:dyDescent="0.25">
      <c r="A110" s="84" t="s">
        <v>479</v>
      </c>
      <c r="B110" s="85" t="s">
        <v>480</v>
      </c>
      <c r="C110" s="81">
        <v>6939544.9400000004</v>
      </c>
      <c r="D110" s="81">
        <v>5817532.6600000011</v>
      </c>
      <c r="E110" s="81">
        <v>351311.64</v>
      </c>
      <c r="F110" s="81">
        <v>38000</v>
      </c>
      <c r="G110" s="81">
        <v>7660</v>
      </c>
      <c r="H110" s="81">
        <v>181245.01</v>
      </c>
      <c r="I110" s="81">
        <v>0</v>
      </c>
      <c r="J110" s="81">
        <v>180</v>
      </c>
      <c r="K110" s="81">
        <v>543615.63000000024</v>
      </c>
      <c r="L110" s="81">
        <v>0</v>
      </c>
      <c r="M110" s="86">
        <f t="shared" si="1"/>
        <v>6939544.9400000004</v>
      </c>
    </row>
    <row r="111" spans="1:13" x14ac:dyDescent="0.25">
      <c r="A111" s="84" t="s">
        <v>481</v>
      </c>
      <c r="B111" s="85" t="s">
        <v>482</v>
      </c>
      <c r="C111" s="81">
        <v>55223.76</v>
      </c>
      <c r="D111" s="81">
        <v>52542.71</v>
      </c>
      <c r="E111" s="81">
        <v>0</v>
      </c>
      <c r="F111" s="81">
        <v>0</v>
      </c>
      <c r="G111" s="81">
        <v>0</v>
      </c>
      <c r="H111" s="81">
        <v>0</v>
      </c>
      <c r="I111" s="81">
        <v>0</v>
      </c>
      <c r="J111" s="81">
        <v>0</v>
      </c>
      <c r="K111" s="81">
        <v>2681.05</v>
      </c>
      <c r="L111" s="81">
        <v>0</v>
      </c>
      <c r="M111" s="86">
        <f t="shared" si="1"/>
        <v>55223.76</v>
      </c>
    </row>
    <row r="112" spans="1:13" x14ac:dyDescent="0.25">
      <c r="A112" s="84" t="s">
        <v>483</v>
      </c>
      <c r="B112" s="85" t="s">
        <v>484</v>
      </c>
      <c r="C112" s="81">
        <v>495133.57</v>
      </c>
      <c r="D112" s="81">
        <v>424405.51</v>
      </c>
      <c r="E112" s="81">
        <v>0</v>
      </c>
      <c r="F112" s="81">
        <v>0</v>
      </c>
      <c r="G112" s="81">
        <v>0</v>
      </c>
      <c r="H112" s="81">
        <v>0</v>
      </c>
      <c r="I112" s="81">
        <v>0</v>
      </c>
      <c r="J112" s="81">
        <v>1100</v>
      </c>
      <c r="K112" s="81">
        <v>69628.06</v>
      </c>
      <c r="L112" s="81">
        <v>0</v>
      </c>
      <c r="M112" s="86">
        <f t="shared" si="1"/>
        <v>495133.57</v>
      </c>
    </row>
    <row r="113" spans="1:13" x14ac:dyDescent="0.25">
      <c r="A113" s="84" t="s">
        <v>485</v>
      </c>
      <c r="B113" s="85" t="s">
        <v>486</v>
      </c>
      <c r="C113" s="81">
        <v>1066767.7899999998</v>
      </c>
      <c r="D113" s="81">
        <v>884910.99999999977</v>
      </c>
      <c r="E113" s="81">
        <v>0</v>
      </c>
      <c r="F113" s="81">
        <v>0</v>
      </c>
      <c r="G113" s="81">
        <v>0</v>
      </c>
      <c r="H113" s="81">
        <v>0</v>
      </c>
      <c r="I113" s="81">
        <v>0</v>
      </c>
      <c r="J113" s="81">
        <v>0</v>
      </c>
      <c r="K113" s="81">
        <v>181856.78999999998</v>
      </c>
      <c r="L113" s="81">
        <v>0</v>
      </c>
      <c r="M113" s="86">
        <f t="shared" si="1"/>
        <v>1066767.7899999998</v>
      </c>
    </row>
    <row r="114" spans="1:13" x14ac:dyDescent="0.25">
      <c r="A114" s="84" t="s">
        <v>487</v>
      </c>
      <c r="B114" s="85" t="s">
        <v>488</v>
      </c>
      <c r="C114" s="81">
        <v>416505.48</v>
      </c>
      <c r="D114" s="81">
        <v>268480.8</v>
      </c>
      <c r="E114" s="81">
        <v>0</v>
      </c>
      <c r="F114" s="81">
        <v>0</v>
      </c>
      <c r="G114" s="81">
        <v>0</v>
      </c>
      <c r="H114" s="81">
        <v>0</v>
      </c>
      <c r="I114" s="81">
        <v>0</v>
      </c>
      <c r="J114" s="81">
        <v>0</v>
      </c>
      <c r="K114" s="81">
        <v>148024.68</v>
      </c>
      <c r="L114" s="81">
        <v>0</v>
      </c>
      <c r="M114" s="86">
        <f t="shared" si="1"/>
        <v>416505.48</v>
      </c>
    </row>
    <row r="115" spans="1:13" x14ac:dyDescent="0.25">
      <c r="A115" s="84" t="s">
        <v>489</v>
      </c>
      <c r="B115" s="85" t="s">
        <v>490</v>
      </c>
      <c r="C115" s="81">
        <v>169837.99999999997</v>
      </c>
      <c r="D115" s="81">
        <v>141884.37999999998</v>
      </c>
      <c r="E115" s="81">
        <v>0</v>
      </c>
      <c r="F115" s="81">
        <v>0</v>
      </c>
      <c r="G115" s="81">
        <v>1550</v>
      </c>
      <c r="H115" s="81">
        <v>0</v>
      </c>
      <c r="I115" s="81">
        <v>0</v>
      </c>
      <c r="J115" s="81">
        <v>0</v>
      </c>
      <c r="K115" s="81">
        <v>26403.620000000003</v>
      </c>
      <c r="L115" s="81">
        <v>0</v>
      </c>
      <c r="M115" s="86">
        <f t="shared" si="1"/>
        <v>169837.99999999997</v>
      </c>
    </row>
    <row r="116" spans="1:13" x14ac:dyDescent="0.25">
      <c r="A116" s="84" t="s">
        <v>491</v>
      </c>
      <c r="B116" s="85" t="s">
        <v>492</v>
      </c>
      <c r="C116" s="81">
        <v>692774.72</v>
      </c>
      <c r="D116" s="81">
        <v>225780.51782600002</v>
      </c>
      <c r="E116" s="81">
        <v>0</v>
      </c>
      <c r="F116" s="81">
        <v>0</v>
      </c>
      <c r="G116" s="81">
        <v>262192.47389999998</v>
      </c>
      <c r="H116" s="81">
        <v>33710.460930000001</v>
      </c>
      <c r="I116" s="81">
        <v>0</v>
      </c>
      <c r="J116" s="81">
        <v>0</v>
      </c>
      <c r="K116" s="81">
        <v>171091.26734399999</v>
      </c>
      <c r="L116" s="81">
        <v>0</v>
      </c>
      <c r="M116" s="86">
        <f t="shared" si="1"/>
        <v>692774.72</v>
      </c>
    </row>
    <row r="117" spans="1:13" x14ac:dyDescent="0.25">
      <c r="A117" s="84" t="s">
        <v>493</v>
      </c>
      <c r="B117" s="85" t="s">
        <v>494</v>
      </c>
      <c r="C117" s="81">
        <v>4727988.0499999952</v>
      </c>
      <c r="D117" s="81">
        <v>3862913.6299999948</v>
      </c>
      <c r="E117" s="81">
        <v>0</v>
      </c>
      <c r="F117" s="81">
        <v>0</v>
      </c>
      <c r="G117" s="81">
        <v>0</v>
      </c>
      <c r="H117" s="81">
        <v>0</v>
      </c>
      <c r="I117" s="81">
        <v>0</v>
      </c>
      <c r="J117" s="81">
        <v>0</v>
      </c>
      <c r="K117" s="81">
        <v>865074.42</v>
      </c>
      <c r="L117" s="81">
        <v>0</v>
      </c>
      <c r="M117" s="86">
        <f t="shared" si="1"/>
        <v>4727988.0499999952</v>
      </c>
    </row>
    <row r="118" spans="1:13" x14ac:dyDescent="0.25">
      <c r="A118" s="84" t="s">
        <v>495</v>
      </c>
      <c r="B118" s="85" t="s">
        <v>496</v>
      </c>
      <c r="C118" s="81">
        <v>50393.390000000007</v>
      </c>
      <c r="D118" s="81">
        <v>41955.240000000005</v>
      </c>
      <c r="E118" s="81">
        <v>0</v>
      </c>
      <c r="F118" s="81">
        <v>0</v>
      </c>
      <c r="G118" s="81">
        <v>0</v>
      </c>
      <c r="H118" s="81">
        <v>0</v>
      </c>
      <c r="I118" s="81">
        <v>0</v>
      </c>
      <c r="J118" s="81">
        <v>0</v>
      </c>
      <c r="K118" s="81">
        <v>8438.15</v>
      </c>
      <c r="L118" s="81">
        <v>0</v>
      </c>
      <c r="M118" s="86">
        <f t="shared" si="1"/>
        <v>50393.390000000007</v>
      </c>
    </row>
    <row r="119" spans="1:13" x14ac:dyDescent="0.25">
      <c r="A119" s="84" t="s">
        <v>497</v>
      </c>
      <c r="B119" s="85" t="s">
        <v>498</v>
      </c>
      <c r="C119" s="81">
        <v>920089.15000000049</v>
      </c>
      <c r="D119" s="81">
        <v>768188.43000000052</v>
      </c>
      <c r="E119" s="81">
        <v>0</v>
      </c>
      <c r="F119" s="81">
        <v>0</v>
      </c>
      <c r="G119" s="81">
        <v>0</v>
      </c>
      <c r="H119" s="81">
        <v>0</v>
      </c>
      <c r="I119" s="81">
        <v>0</v>
      </c>
      <c r="J119" s="81">
        <v>0</v>
      </c>
      <c r="K119" s="81">
        <v>151900.72</v>
      </c>
      <c r="L119" s="81">
        <v>0</v>
      </c>
      <c r="M119" s="86">
        <f t="shared" si="1"/>
        <v>920089.15000000049</v>
      </c>
    </row>
    <row r="120" spans="1:13" x14ac:dyDescent="0.25">
      <c r="A120" s="84" t="s">
        <v>499</v>
      </c>
      <c r="B120" s="85" t="s">
        <v>500</v>
      </c>
      <c r="C120" s="81">
        <v>12786.839999999997</v>
      </c>
      <c r="D120" s="81">
        <v>10630.319999999998</v>
      </c>
      <c r="E120" s="81">
        <v>0</v>
      </c>
      <c r="F120" s="81">
        <v>0</v>
      </c>
      <c r="G120" s="81">
        <v>0</v>
      </c>
      <c r="H120" s="81">
        <v>0</v>
      </c>
      <c r="I120" s="81">
        <v>0</v>
      </c>
      <c r="J120" s="81">
        <v>0</v>
      </c>
      <c r="K120" s="81">
        <v>2156.5199999999995</v>
      </c>
      <c r="L120" s="81">
        <v>0</v>
      </c>
      <c r="M120" s="86">
        <f t="shared" si="1"/>
        <v>12786.839999999997</v>
      </c>
    </row>
    <row r="121" spans="1:13" x14ac:dyDescent="0.25">
      <c r="A121" s="84" t="s">
        <v>501</v>
      </c>
      <c r="B121" s="85" t="s">
        <v>502</v>
      </c>
      <c r="C121" s="81">
        <v>375926.53</v>
      </c>
      <c r="D121" s="81">
        <v>321585.14</v>
      </c>
      <c r="E121" s="81">
        <v>0</v>
      </c>
      <c r="F121" s="81">
        <v>0</v>
      </c>
      <c r="G121" s="81">
        <v>0</v>
      </c>
      <c r="H121" s="81">
        <v>0</v>
      </c>
      <c r="I121" s="81">
        <v>0</v>
      </c>
      <c r="J121" s="81">
        <v>0</v>
      </c>
      <c r="K121" s="81">
        <v>54341.389999999992</v>
      </c>
      <c r="L121" s="81">
        <v>0</v>
      </c>
      <c r="M121" s="86">
        <f t="shared" si="1"/>
        <v>375926.53</v>
      </c>
    </row>
    <row r="122" spans="1:13" x14ac:dyDescent="0.25">
      <c r="A122" s="84" t="s">
        <v>503</v>
      </c>
      <c r="B122" s="85" t="s">
        <v>504</v>
      </c>
      <c r="C122" s="81">
        <v>747728.42000000016</v>
      </c>
      <c r="D122" s="81">
        <v>635603.77000000014</v>
      </c>
      <c r="E122" s="81">
        <v>0</v>
      </c>
      <c r="F122" s="81">
        <v>0</v>
      </c>
      <c r="G122" s="81">
        <v>0</v>
      </c>
      <c r="H122" s="81">
        <v>0</v>
      </c>
      <c r="I122" s="81">
        <v>0</v>
      </c>
      <c r="J122" s="81">
        <v>0</v>
      </c>
      <c r="K122" s="81">
        <v>112124.65000000002</v>
      </c>
      <c r="L122" s="81">
        <v>0</v>
      </c>
      <c r="M122" s="86">
        <f t="shared" si="1"/>
        <v>747728.42000000016</v>
      </c>
    </row>
    <row r="123" spans="1:13" x14ac:dyDescent="0.25">
      <c r="A123" s="84" t="s">
        <v>505</v>
      </c>
      <c r="B123" s="85" t="s">
        <v>506</v>
      </c>
      <c r="C123" s="81">
        <v>395603.7300000001</v>
      </c>
      <c r="D123" s="81">
        <v>330319.10000000009</v>
      </c>
      <c r="E123" s="81">
        <v>0</v>
      </c>
      <c r="F123" s="81">
        <v>0</v>
      </c>
      <c r="G123" s="81">
        <v>0</v>
      </c>
      <c r="H123" s="81">
        <v>0</v>
      </c>
      <c r="I123" s="81">
        <v>0</v>
      </c>
      <c r="J123" s="81">
        <v>0</v>
      </c>
      <c r="K123" s="81">
        <v>65284.62999999999</v>
      </c>
      <c r="L123" s="81">
        <v>0</v>
      </c>
      <c r="M123" s="86">
        <f t="shared" si="1"/>
        <v>395603.7300000001</v>
      </c>
    </row>
    <row r="124" spans="1:13" x14ac:dyDescent="0.25">
      <c r="A124" s="84" t="s">
        <v>507</v>
      </c>
      <c r="B124" s="85" t="s">
        <v>508</v>
      </c>
      <c r="C124" s="81">
        <v>61596.67</v>
      </c>
      <c r="D124" s="81">
        <v>52086.689999999995</v>
      </c>
      <c r="E124" s="81">
        <v>0</v>
      </c>
      <c r="F124" s="81">
        <v>0</v>
      </c>
      <c r="G124" s="81">
        <v>0</v>
      </c>
      <c r="H124" s="81">
        <v>0</v>
      </c>
      <c r="I124" s="81">
        <v>0</v>
      </c>
      <c r="J124" s="81">
        <v>0</v>
      </c>
      <c r="K124" s="81">
        <v>9509.98</v>
      </c>
      <c r="L124" s="81">
        <v>0</v>
      </c>
      <c r="M124" s="86">
        <f t="shared" si="1"/>
        <v>61596.67</v>
      </c>
    </row>
    <row r="125" spans="1:13" ht="30" x14ac:dyDescent="0.25">
      <c r="A125" s="84" t="s">
        <v>509</v>
      </c>
      <c r="B125" s="85" t="s">
        <v>510</v>
      </c>
      <c r="C125" s="81">
        <v>178000.44000000003</v>
      </c>
      <c r="D125" s="81">
        <v>152168.37000000002</v>
      </c>
      <c r="E125" s="81">
        <v>0</v>
      </c>
      <c r="F125" s="81">
        <v>0</v>
      </c>
      <c r="G125" s="81">
        <v>0</v>
      </c>
      <c r="H125" s="81">
        <v>0</v>
      </c>
      <c r="I125" s="81">
        <v>0</v>
      </c>
      <c r="J125" s="81">
        <v>0</v>
      </c>
      <c r="K125" s="81">
        <v>25832.07</v>
      </c>
      <c r="L125" s="81">
        <v>0</v>
      </c>
      <c r="M125" s="86">
        <f t="shared" si="1"/>
        <v>178000.44000000003</v>
      </c>
    </row>
    <row r="126" spans="1:13" x14ac:dyDescent="0.25">
      <c r="A126" s="84" t="s">
        <v>511</v>
      </c>
      <c r="B126" s="85" t="s">
        <v>512</v>
      </c>
      <c r="C126" s="81">
        <v>2455445.4100000025</v>
      </c>
      <c r="D126" s="81">
        <v>1977166.0300000024</v>
      </c>
      <c r="E126" s="81">
        <v>0</v>
      </c>
      <c r="F126" s="81">
        <v>0</v>
      </c>
      <c r="G126" s="81">
        <v>0</v>
      </c>
      <c r="H126" s="81">
        <v>0</v>
      </c>
      <c r="I126" s="81">
        <v>0</v>
      </c>
      <c r="J126" s="81">
        <v>0</v>
      </c>
      <c r="K126" s="81">
        <v>478279.38000000006</v>
      </c>
      <c r="L126" s="81">
        <v>0</v>
      </c>
      <c r="M126" s="86">
        <f t="shared" si="1"/>
        <v>2455445.4100000025</v>
      </c>
    </row>
    <row r="127" spans="1:13" ht="30" x14ac:dyDescent="0.25">
      <c r="A127" s="84" t="s">
        <v>513</v>
      </c>
      <c r="B127" s="85" t="s">
        <v>514</v>
      </c>
      <c r="C127" s="81">
        <v>12009.27</v>
      </c>
      <c r="D127" s="81">
        <v>2335.9005179999999</v>
      </c>
      <c r="E127" s="81">
        <v>0</v>
      </c>
      <c r="F127" s="81">
        <v>0</v>
      </c>
      <c r="G127" s="81">
        <v>5856.9777000000004</v>
      </c>
      <c r="H127" s="81">
        <v>753.03998999999999</v>
      </c>
      <c r="I127" s="81">
        <v>0</v>
      </c>
      <c r="J127" s="81">
        <v>0</v>
      </c>
      <c r="K127" s="81">
        <v>3063.3517919999999</v>
      </c>
      <c r="L127" s="81">
        <v>0</v>
      </c>
      <c r="M127" s="86">
        <f t="shared" si="1"/>
        <v>12009.269999999999</v>
      </c>
    </row>
    <row r="128" spans="1:13" x14ac:dyDescent="0.25">
      <c r="A128" s="84" t="s">
        <v>515</v>
      </c>
      <c r="B128" s="85" t="s">
        <v>516</v>
      </c>
      <c r="C128" s="81">
        <v>8254422.3500000006</v>
      </c>
      <c r="D128" s="81">
        <v>1689412.5952200003</v>
      </c>
      <c r="E128" s="81">
        <v>0</v>
      </c>
      <c r="F128" s="81">
        <v>0</v>
      </c>
      <c r="G128" s="81">
        <v>4235990.2829999998</v>
      </c>
      <c r="H128" s="81">
        <v>544627.32210000011</v>
      </c>
      <c r="I128" s="81">
        <v>0</v>
      </c>
      <c r="J128" s="81">
        <v>0</v>
      </c>
      <c r="K128" s="81">
        <v>1784392.1496799998</v>
      </c>
      <c r="L128" s="81">
        <v>0</v>
      </c>
      <c r="M128" s="86">
        <f t="shared" si="1"/>
        <v>8254422.3500000006</v>
      </c>
    </row>
    <row r="129" spans="1:13" x14ac:dyDescent="0.25">
      <c r="A129" s="84" t="s">
        <v>517</v>
      </c>
      <c r="B129" s="85" t="s">
        <v>518</v>
      </c>
      <c r="C129" s="81">
        <v>3468050.18</v>
      </c>
      <c r="D129" s="81">
        <v>3150574.16</v>
      </c>
      <c r="E129" s="81">
        <v>0</v>
      </c>
      <c r="F129" s="81">
        <v>0</v>
      </c>
      <c r="G129" s="81">
        <v>0</v>
      </c>
      <c r="H129" s="81">
        <v>0</v>
      </c>
      <c r="I129" s="81">
        <v>0</v>
      </c>
      <c r="J129" s="81">
        <v>0</v>
      </c>
      <c r="K129" s="81">
        <v>317476.02</v>
      </c>
      <c r="L129" s="81">
        <v>0</v>
      </c>
      <c r="M129" s="86">
        <f t="shared" si="1"/>
        <v>3468050.18</v>
      </c>
    </row>
    <row r="130" spans="1:13" ht="30" x14ac:dyDescent="0.25">
      <c r="A130" s="84" t="s">
        <v>519</v>
      </c>
      <c r="B130" s="85" t="s">
        <v>520</v>
      </c>
      <c r="C130" s="81">
        <v>549391.99</v>
      </c>
      <c r="D130" s="81">
        <v>10279.304448000001</v>
      </c>
      <c r="E130" s="81">
        <v>0</v>
      </c>
      <c r="F130" s="81">
        <v>0</v>
      </c>
      <c r="G130" s="81">
        <v>25774.067200000001</v>
      </c>
      <c r="H130" s="81">
        <v>38043.958640000004</v>
      </c>
      <c r="I130" s="81">
        <v>0</v>
      </c>
      <c r="J130" s="81">
        <v>0</v>
      </c>
      <c r="K130" s="81">
        <v>475294.65971199994</v>
      </c>
      <c r="L130" s="81">
        <v>0</v>
      </c>
      <c r="M130" s="86">
        <f t="shared" si="1"/>
        <v>549391.99</v>
      </c>
    </row>
    <row r="131" spans="1:13" x14ac:dyDescent="0.25">
      <c r="A131" s="84" t="s">
        <v>521</v>
      </c>
      <c r="B131" s="85" t="s">
        <v>522</v>
      </c>
      <c r="C131" s="81">
        <v>313.54000000000002</v>
      </c>
      <c r="D131" s="81">
        <v>257</v>
      </c>
      <c r="E131" s="81">
        <v>0</v>
      </c>
      <c r="F131" s="81">
        <v>0</v>
      </c>
      <c r="G131" s="81">
        <v>0</v>
      </c>
      <c r="H131" s="81">
        <v>0</v>
      </c>
      <c r="I131" s="81">
        <v>0</v>
      </c>
      <c r="J131" s="81">
        <v>0</v>
      </c>
      <c r="K131" s="81">
        <v>56.54</v>
      </c>
      <c r="L131" s="81">
        <v>0</v>
      </c>
      <c r="M131" s="86">
        <f t="shared" si="1"/>
        <v>313.54000000000002</v>
      </c>
    </row>
    <row r="132" spans="1:13" x14ac:dyDescent="0.25">
      <c r="A132" s="84" t="s">
        <v>523</v>
      </c>
      <c r="B132" s="85" t="s">
        <v>524</v>
      </c>
      <c r="C132" s="81">
        <v>671460.9799999994</v>
      </c>
      <c r="D132" s="81">
        <v>656850.59999999939</v>
      </c>
      <c r="E132" s="81">
        <v>0</v>
      </c>
      <c r="F132" s="81">
        <v>0</v>
      </c>
      <c r="G132" s="81">
        <v>0</v>
      </c>
      <c r="H132" s="81">
        <v>0</v>
      </c>
      <c r="I132" s="81">
        <v>0</v>
      </c>
      <c r="J132" s="81">
        <v>0</v>
      </c>
      <c r="K132" s="81">
        <v>14610.38</v>
      </c>
      <c r="L132" s="81">
        <v>0</v>
      </c>
      <c r="M132" s="86">
        <f t="shared" si="1"/>
        <v>671460.9799999994</v>
      </c>
    </row>
    <row r="133" spans="1:13" x14ac:dyDescent="0.25">
      <c r="A133" s="84" t="s">
        <v>525</v>
      </c>
      <c r="B133" s="85" t="s">
        <v>526</v>
      </c>
      <c r="C133" s="81">
        <v>72028.31</v>
      </c>
      <c r="D133" s="81">
        <v>22413</v>
      </c>
      <c r="E133" s="81">
        <v>0</v>
      </c>
      <c r="F133" s="81">
        <v>0</v>
      </c>
      <c r="G133" s="81">
        <v>0</v>
      </c>
      <c r="H133" s="81">
        <v>0</v>
      </c>
      <c r="I133" s="81">
        <v>0</v>
      </c>
      <c r="J133" s="81">
        <v>0</v>
      </c>
      <c r="K133" s="81">
        <v>49615.31</v>
      </c>
      <c r="L133" s="81">
        <v>0</v>
      </c>
      <c r="M133" s="86">
        <f t="shared" ref="M133:M155" si="2">SUM(D133:L133)</f>
        <v>72028.31</v>
      </c>
    </row>
    <row r="134" spans="1:13" x14ac:dyDescent="0.25">
      <c r="A134" s="84" t="s">
        <v>634</v>
      </c>
      <c r="B134" s="85" t="s">
        <v>635</v>
      </c>
      <c r="C134" s="81">
        <v>7992.83</v>
      </c>
      <c r="D134" s="81">
        <v>6551.5</v>
      </c>
      <c r="E134" s="81">
        <v>0</v>
      </c>
      <c r="F134" s="81">
        <v>0</v>
      </c>
      <c r="G134" s="81">
        <v>0</v>
      </c>
      <c r="H134" s="81">
        <v>0</v>
      </c>
      <c r="I134" s="81">
        <v>0</v>
      </c>
      <c r="J134" s="81">
        <v>0</v>
      </c>
      <c r="K134" s="81">
        <v>1441.33</v>
      </c>
      <c r="L134" s="81">
        <v>0</v>
      </c>
      <c r="M134" s="86">
        <f t="shared" si="2"/>
        <v>7992.83</v>
      </c>
    </row>
    <row r="135" spans="1:13" ht="30" x14ac:dyDescent="0.25">
      <c r="A135" s="84" t="s">
        <v>527</v>
      </c>
      <c r="B135" s="85" t="s">
        <v>528</v>
      </c>
      <c r="C135" s="81">
        <v>17316</v>
      </c>
      <c r="D135" s="81">
        <v>15600</v>
      </c>
      <c r="E135" s="81">
        <v>0</v>
      </c>
      <c r="F135" s="81">
        <v>0</v>
      </c>
      <c r="G135" s="81">
        <v>0</v>
      </c>
      <c r="H135" s="81">
        <v>0</v>
      </c>
      <c r="I135" s="81">
        <v>0</v>
      </c>
      <c r="J135" s="81">
        <v>0</v>
      </c>
      <c r="K135" s="81">
        <v>1716</v>
      </c>
      <c r="L135" s="81">
        <v>0</v>
      </c>
      <c r="M135" s="86">
        <f t="shared" si="2"/>
        <v>17316</v>
      </c>
    </row>
    <row r="136" spans="1:13" x14ac:dyDescent="0.25">
      <c r="A136" s="84" t="s">
        <v>529</v>
      </c>
      <c r="B136" s="85" t="s">
        <v>530</v>
      </c>
      <c r="C136" s="81">
        <v>22322.11</v>
      </c>
      <c r="D136" s="81">
        <v>19539.55</v>
      </c>
      <c r="E136" s="81">
        <v>0</v>
      </c>
      <c r="F136" s="81">
        <v>0</v>
      </c>
      <c r="G136" s="81">
        <v>0</v>
      </c>
      <c r="H136" s="81">
        <v>0</v>
      </c>
      <c r="I136" s="81">
        <v>0</v>
      </c>
      <c r="J136" s="81">
        <v>0</v>
      </c>
      <c r="K136" s="81">
        <v>2782.5599999999995</v>
      </c>
      <c r="L136" s="81">
        <v>0</v>
      </c>
      <c r="M136" s="86">
        <f t="shared" si="2"/>
        <v>22322.11</v>
      </c>
    </row>
    <row r="137" spans="1:13" ht="30" x14ac:dyDescent="0.25">
      <c r="A137" s="84" t="s">
        <v>531</v>
      </c>
      <c r="B137" s="85" t="s">
        <v>532</v>
      </c>
      <c r="C137" s="81">
        <v>21429.22</v>
      </c>
      <c r="D137" s="81">
        <v>0</v>
      </c>
      <c r="E137" s="81">
        <v>0</v>
      </c>
      <c r="F137" s="81">
        <v>0</v>
      </c>
      <c r="G137" s="81">
        <v>0</v>
      </c>
      <c r="H137" s="81">
        <v>0</v>
      </c>
      <c r="I137" s="81">
        <v>0</v>
      </c>
      <c r="J137" s="81">
        <v>0</v>
      </c>
      <c r="K137" s="81">
        <v>21429.22</v>
      </c>
      <c r="L137" s="81">
        <v>0</v>
      </c>
      <c r="M137" s="86">
        <f t="shared" si="2"/>
        <v>21429.22</v>
      </c>
    </row>
    <row r="138" spans="1:13" ht="30" x14ac:dyDescent="0.25">
      <c r="A138" s="84" t="s">
        <v>533</v>
      </c>
      <c r="B138" s="85" t="s">
        <v>534</v>
      </c>
      <c r="C138" s="81">
        <v>82170.61</v>
      </c>
      <c r="D138" s="81">
        <v>65393.07</v>
      </c>
      <c r="E138" s="81">
        <v>0</v>
      </c>
      <c r="F138" s="81">
        <v>0</v>
      </c>
      <c r="G138" s="81">
        <v>0</v>
      </c>
      <c r="H138" s="81">
        <v>0</v>
      </c>
      <c r="I138" s="81">
        <v>0</v>
      </c>
      <c r="J138" s="81">
        <v>0</v>
      </c>
      <c r="K138" s="81">
        <v>16777.54</v>
      </c>
      <c r="L138" s="81">
        <v>0</v>
      </c>
      <c r="M138" s="86">
        <f t="shared" si="2"/>
        <v>82170.61</v>
      </c>
    </row>
    <row r="139" spans="1:13" ht="30" x14ac:dyDescent="0.25">
      <c r="A139" s="84" t="s">
        <v>535</v>
      </c>
      <c r="B139" s="85" t="s">
        <v>536</v>
      </c>
      <c r="C139" s="81">
        <v>44818.020000000004</v>
      </c>
      <c r="D139" s="81">
        <v>25168.080000000002</v>
      </c>
      <c r="E139" s="81">
        <v>0</v>
      </c>
      <c r="F139" s="81">
        <v>0</v>
      </c>
      <c r="G139" s="81">
        <v>0</v>
      </c>
      <c r="H139" s="81">
        <v>0</v>
      </c>
      <c r="I139" s="81">
        <v>0</v>
      </c>
      <c r="J139" s="81">
        <v>0</v>
      </c>
      <c r="K139" s="81">
        <v>19649.939999999999</v>
      </c>
      <c r="L139" s="81">
        <v>0</v>
      </c>
      <c r="M139" s="86">
        <f t="shared" si="2"/>
        <v>44818.020000000004</v>
      </c>
    </row>
    <row r="140" spans="1:13" ht="30" x14ac:dyDescent="0.25">
      <c r="A140" s="84" t="s">
        <v>537</v>
      </c>
      <c r="B140" s="85" t="s">
        <v>538</v>
      </c>
      <c r="C140" s="81">
        <v>19470.870000000003</v>
      </c>
      <c r="D140" s="81">
        <v>16234.190000000002</v>
      </c>
      <c r="E140" s="81">
        <v>0</v>
      </c>
      <c r="F140" s="81">
        <v>0</v>
      </c>
      <c r="G140" s="81">
        <v>0</v>
      </c>
      <c r="H140" s="81">
        <v>0</v>
      </c>
      <c r="I140" s="81">
        <v>0</v>
      </c>
      <c r="J140" s="81">
        <v>0</v>
      </c>
      <c r="K140" s="81">
        <v>3236.68</v>
      </c>
      <c r="L140" s="81">
        <v>0</v>
      </c>
      <c r="M140" s="86">
        <f t="shared" si="2"/>
        <v>19470.870000000003</v>
      </c>
    </row>
    <row r="141" spans="1:13" ht="45" x14ac:dyDescent="0.25">
      <c r="A141" s="84" t="s">
        <v>539</v>
      </c>
      <c r="B141" s="85" t="s">
        <v>540</v>
      </c>
      <c r="C141" s="81">
        <v>49402.79</v>
      </c>
      <c r="D141" s="81">
        <v>49402.79</v>
      </c>
      <c r="E141" s="81">
        <v>0</v>
      </c>
      <c r="F141" s="81">
        <v>0</v>
      </c>
      <c r="G141" s="81">
        <v>0</v>
      </c>
      <c r="H141" s="81">
        <v>0</v>
      </c>
      <c r="I141" s="81">
        <v>0</v>
      </c>
      <c r="J141" s="81">
        <v>0</v>
      </c>
      <c r="K141" s="81">
        <v>0</v>
      </c>
      <c r="L141" s="81">
        <v>0</v>
      </c>
      <c r="M141" s="86">
        <f t="shared" si="2"/>
        <v>49402.79</v>
      </c>
    </row>
    <row r="142" spans="1:13" ht="30" x14ac:dyDescent="0.25">
      <c r="A142" s="84" t="s">
        <v>541</v>
      </c>
      <c r="B142" s="85" t="s">
        <v>542</v>
      </c>
      <c r="C142" s="81">
        <v>322432.88999999996</v>
      </c>
      <c r="D142" s="81">
        <v>322432.88999999996</v>
      </c>
      <c r="E142" s="81">
        <v>0</v>
      </c>
      <c r="F142" s="81">
        <v>0</v>
      </c>
      <c r="G142" s="81">
        <v>0</v>
      </c>
      <c r="H142" s="81">
        <v>0</v>
      </c>
      <c r="I142" s="81">
        <v>0</v>
      </c>
      <c r="J142" s="81">
        <v>0</v>
      </c>
      <c r="K142" s="81">
        <v>0</v>
      </c>
      <c r="L142" s="81">
        <v>0</v>
      </c>
      <c r="M142" s="86">
        <f t="shared" si="2"/>
        <v>322432.88999999996</v>
      </c>
    </row>
    <row r="143" spans="1:13" ht="30" x14ac:dyDescent="0.25">
      <c r="A143" s="84" t="s">
        <v>543</v>
      </c>
      <c r="B143" s="85" t="s">
        <v>544</v>
      </c>
      <c r="C143" s="81">
        <v>17500</v>
      </c>
      <c r="D143" s="81">
        <v>17500</v>
      </c>
      <c r="E143" s="81">
        <v>0</v>
      </c>
      <c r="F143" s="81">
        <v>0</v>
      </c>
      <c r="G143" s="81">
        <v>0</v>
      </c>
      <c r="H143" s="81">
        <v>0</v>
      </c>
      <c r="I143" s="81">
        <v>0</v>
      </c>
      <c r="J143" s="81">
        <v>0</v>
      </c>
      <c r="K143" s="81">
        <v>0</v>
      </c>
      <c r="L143" s="81">
        <v>0</v>
      </c>
      <c r="M143" s="86">
        <f t="shared" si="2"/>
        <v>17500</v>
      </c>
    </row>
    <row r="144" spans="1:13" ht="30" x14ac:dyDescent="0.25">
      <c r="A144" s="84" t="s">
        <v>545</v>
      </c>
      <c r="B144" s="85" t="s">
        <v>546</v>
      </c>
      <c r="C144" s="81">
        <v>10000</v>
      </c>
      <c r="D144" s="81">
        <v>10000</v>
      </c>
      <c r="E144" s="81">
        <v>0</v>
      </c>
      <c r="F144" s="81">
        <v>0</v>
      </c>
      <c r="G144" s="81">
        <v>0</v>
      </c>
      <c r="H144" s="81">
        <v>0</v>
      </c>
      <c r="I144" s="81">
        <v>0</v>
      </c>
      <c r="J144" s="81">
        <v>0</v>
      </c>
      <c r="K144" s="81">
        <v>0</v>
      </c>
      <c r="L144" s="81">
        <v>0</v>
      </c>
      <c r="M144" s="86">
        <f t="shared" si="2"/>
        <v>10000</v>
      </c>
    </row>
    <row r="145" spans="1:13" ht="30" x14ac:dyDescent="0.25">
      <c r="A145" s="84" t="s">
        <v>547</v>
      </c>
      <c r="B145" s="85" t="s">
        <v>548</v>
      </c>
      <c r="C145" s="81">
        <v>45850</v>
      </c>
      <c r="D145" s="81">
        <v>45850</v>
      </c>
      <c r="E145" s="81">
        <v>0</v>
      </c>
      <c r="F145" s="81">
        <v>0</v>
      </c>
      <c r="G145" s="81">
        <v>0</v>
      </c>
      <c r="H145" s="81">
        <v>0</v>
      </c>
      <c r="I145" s="81">
        <v>0</v>
      </c>
      <c r="J145" s="81">
        <v>0</v>
      </c>
      <c r="K145" s="81">
        <v>0</v>
      </c>
      <c r="L145" s="81">
        <v>0</v>
      </c>
      <c r="M145" s="86">
        <f t="shared" si="2"/>
        <v>45850</v>
      </c>
    </row>
    <row r="146" spans="1:13" ht="45" x14ac:dyDescent="0.25">
      <c r="A146" s="84" t="s">
        <v>636</v>
      </c>
      <c r="B146" s="85" t="s">
        <v>637</v>
      </c>
      <c r="C146" s="81">
        <v>4000000</v>
      </c>
      <c r="D146" s="81">
        <v>4000000</v>
      </c>
      <c r="E146" s="81">
        <v>0</v>
      </c>
      <c r="F146" s="81">
        <v>0</v>
      </c>
      <c r="G146" s="81">
        <v>0</v>
      </c>
      <c r="H146" s="81">
        <v>0</v>
      </c>
      <c r="I146" s="81">
        <v>0</v>
      </c>
      <c r="J146" s="81">
        <v>0</v>
      </c>
      <c r="K146" s="81">
        <v>0</v>
      </c>
      <c r="L146" s="81">
        <v>0</v>
      </c>
      <c r="M146" s="86">
        <f t="shared" si="2"/>
        <v>4000000</v>
      </c>
    </row>
    <row r="147" spans="1:13" ht="45" x14ac:dyDescent="0.25">
      <c r="A147" s="84" t="s">
        <v>638</v>
      </c>
      <c r="B147" s="85" t="s">
        <v>639</v>
      </c>
      <c r="C147" s="81">
        <v>634814.5</v>
      </c>
      <c r="D147" s="81">
        <v>0</v>
      </c>
      <c r="E147" s="81">
        <v>0</v>
      </c>
      <c r="F147" s="81">
        <v>0</v>
      </c>
      <c r="G147" s="81">
        <v>0</v>
      </c>
      <c r="H147" s="81">
        <v>0</v>
      </c>
      <c r="I147" s="81">
        <v>0</v>
      </c>
      <c r="J147" s="81">
        <v>0</v>
      </c>
      <c r="K147" s="81">
        <v>634814.5</v>
      </c>
      <c r="L147" s="81">
        <v>0</v>
      </c>
      <c r="M147" s="86">
        <f t="shared" si="2"/>
        <v>634814.5</v>
      </c>
    </row>
    <row r="148" spans="1:13" ht="45" x14ac:dyDescent="0.25">
      <c r="A148" s="84" t="s">
        <v>549</v>
      </c>
      <c r="B148" s="85" t="s">
        <v>550</v>
      </c>
      <c r="C148" s="81">
        <v>84110780.859999985</v>
      </c>
      <c r="D148" s="81">
        <v>52565.359999999986</v>
      </c>
      <c r="E148" s="81">
        <v>4135.3599999999997</v>
      </c>
      <c r="F148" s="81">
        <v>9484.17</v>
      </c>
      <c r="G148" s="81">
        <v>16764.219999999994</v>
      </c>
      <c r="H148" s="81">
        <v>728.46</v>
      </c>
      <c r="I148" s="81">
        <v>0</v>
      </c>
      <c r="J148" s="81">
        <v>0</v>
      </c>
      <c r="K148" s="81">
        <v>84027103.289999992</v>
      </c>
      <c r="L148" s="81">
        <v>0</v>
      </c>
      <c r="M148" s="86">
        <f t="shared" si="2"/>
        <v>84110780.859999985</v>
      </c>
    </row>
    <row r="149" spans="1:13" ht="45" x14ac:dyDescent="0.25">
      <c r="A149" s="84" t="s">
        <v>551</v>
      </c>
      <c r="B149" s="85" t="s">
        <v>552</v>
      </c>
      <c r="C149" s="81">
        <v>153703501.25</v>
      </c>
      <c r="D149" s="81">
        <v>124767.52319999989</v>
      </c>
      <c r="E149" s="81">
        <v>0</v>
      </c>
      <c r="F149" s="81">
        <v>0</v>
      </c>
      <c r="G149" s="81">
        <v>206.11244999999997</v>
      </c>
      <c r="H149" s="81">
        <v>0</v>
      </c>
      <c r="I149" s="81">
        <v>0</v>
      </c>
      <c r="J149" s="81">
        <v>95.47</v>
      </c>
      <c r="K149" s="81">
        <v>153578432.14434999</v>
      </c>
      <c r="L149" s="81">
        <v>0</v>
      </c>
      <c r="M149" s="86">
        <f t="shared" si="2"/>
        <v>153703501.25</v>
      </c>
    </row>
    <row r="150" spans="1:13" ht="45" x14ac:dyDescent="0.25">
      <c r="A150" s="84" t="s">
        <v>553</v>
      </c>
      <c r="B150" s="85" t="s">
        <v>554</v>
      </c>
      <c r="C150" s="81">
        <v>6069144.6100000059</v>
      </c>
      <c r="D150" s="81">
        <v>3846.9700000000003</v>
      </c>
      <c r="E150" s="81">
        <v>0</v>
      </c>
      <c r="F150" s="81">
        <v>0</v>
      </c>
      <c r="G150" s="81">
        <v>0</v>
      </c>
      <c r="H150" s="81">
        <v>0</v>
      </c>
      <c r="I150" s="81">
        <v>0</v>
      </c>
      <c r="J150" s="81">
        <v>0</v>
      </c>
      <c r="K150" s="81">
        <v>6065297.6400000062</v>
      </c>
      <c r="L150" s="81">
        <v>0</v>
      </c>
      <c r="M150" s="86">
        <f t="shared" si="2"/>
        <v>6069144.6100000059</v>
      </c>
    </row>
    <row r="151" spans="1:13" ht="45" x14ac:dyDescent="0.25">
      <c r="A151" s="84" t="s">
        <v>555</v>
      </c>
      <c r="B151" s="85" t="s">
        <v>556</v>
      </c>
      <c r="C151" s="81">
        <v>13935.67</v>
      </c>
      <c r="D151" s="81">
        <v>13935.67</v>
      </c>
      <c r="E151" s="81">
        <v>0</v>
      </c>
      <c r="F151" s="81">
        <v>0</v>
      </c>
      <c r="G151" s="81">
        <v>0</v>
      </c>
      <c r="H151" s="81">
        <v>0</v>
      </c>
      <c r="I151" s="81">
        <v>0</v>
      </c>
      <c r="J151" s="81">
        <v>0</v>
      </c>
      <c r="K151" s="81">
        <v>0</v>
      </c>
      <c r="L151" s="81">
        <v>0</v>
      </c>
      <c r="M151" s="86">
        <f t="shared" si="2"/>
        <v>13935.67</v>
      </c>
    </row>
    <row r="152" spans="1:13" ht="45" x14ac:dyDescent="0.25">
      <c r="A152" s="84" t="s">
        <v>557</v>
      </c>
      <c r="B152" s="85" t="s">
        <v>558</v>
      </c>
      <c r="C152" s="81">
        <v>897.51</v>
      </c>
      <c r="D152" s="81">
        <v>897.51</v>
      </c>
      <c r="E152" s="81">
        <v>0</v>
      </c>
      <c r="F152" s="81">
        <v>0</v>
      </c>
      <c r="G152" s="81">
        <v>0</v>
      </c>
      <c r="H152" s="81">
        <v>0</v>
      </c>
      <c r="I152" s="81">
        <v>0</v>
      </c>
      <c r="J152" s="81">
        <v>0</v>
      </c>
      <c r="K152" s="81">
        <v>0</v>
      </c>
      <c r="L152" s="81">
        <v>0</v>
      </c>
      <c r="M152" s="86">
        <f t="shared" si="2"/>
        <v>897.51</v>
      </c>
    </row>
    <row r="153" spans="1:13" ht="30" x14ac:dyDescent="0.25">
      <c r="A153" s="84" t="s">
        <v>559</v>
      </c>
      <c r="B153" s="85" t="s">
        <v>560</v>
      </c>
      <c r="C153" s="81">
        <v>248400.2</v>
      </c>
      <c r="D153" s="81">
        <v>0</v>
      </c>
      <c r="E153" s="81">
        <v>0</v>
      </c>
      <c r="F153" s="81">
        <v>0</v>
      </c>
      <c r="G153" s="81">
        <v>0</v>
      </c>
      <c r="H153" s="81">
        <v>0</v>
      </c>
      <c r="I153" s="81">
        <v>0</v>
      </c>
      <c r="J153" s="81">
        <v>0</v>
      </c>
      <c r="K153" s="81">
        <v>248400.2</v>
      </c>
      <c r="L153" s="81">
        <v>0</v>
      </c>
      <c r="M153" s="86">
        <f t="shared" si="2"/>
        <v>248400.2</v>
      </c>
    </row>
    <row r="154" spans="1:13" x14ac:dyDescent="0.25">
      <c r="A154" s="84" t="s">
        <v>561</v>
      </c>
      <c r="B154" s="85" t="s">
        <v>562</v>
      </c>
      <c r="C154" s="81">
        <v>154172593.25000021</v>
      </c>
      <c r="D154" s="81">
        <v>33767868.044534981</v>
      </c>
      <c r="E154" s="81">
        <v>0</v>
      </c>
      <c r="F154" s="81">
        <v>0</v>
      </c>
      <c r="G154" s="81">
        <v>9922686.5140760001</v>
      </c>
      <c r="H154" s="81">
        <v>0</v>
      </c>
      <c r="I154" s="81">
        <v>238371.18692099981</v>
      </c>
      <c r="J154" s="81">
        <v>62.86</v>
      </c>
      <c r="K154" s="81">
        <v>110243604.64446825</v>
      </c>
      <c r="L154" s="81">
        <v>0</v>
      </c>
      <c r="M154" s="86">
        <f t="shared" si="2"/>
        <v>154172593.25000024</v>
      </c>
    </row>
    <row r="155" spans="1:13" ht="30.75" thickBot="1" x14ac:dyDescent="0.3">
      <c r="A155" s="125" t="s">
        <v>563</v>
      </c>
      <c r="B155" s="126" t="s">
        <v>564</v>
      </c>
      <c r="C155" s="127">
        <v>29642.639999999999</v>
      </c>
      <c r="D155" s="127">
        <v>1300</v>
      </c>
      <c r="E155" s="127">
        <v>0</v>
      </c>
      <c r="F155" s="127">
        <v>0</v>
      </c>
      <c r="G155" s="127">
        <v>0</v>
      </c>
      <c r="H155" s="127">
        <v>0</v>
      </c>
      <c r="I155" s="127">
        <v>0</v>
      </c>
      <c r="J155" s="127">
        <v>0</v>
      </c>
      <c r="K155" s="127">
        <v>28342.639999999999</v>
      </c>
      <c r="L155" s="127">
        <v>0</v>
      </c>
      <c r="M155" s="128">
        <f t="shared" si="2"/>
        <v>29642.639999999999</v>
      </c>
    </row>
    <row r="156" spans="1:13" s="103" customFormat="1" ht="32.25" customHeight="1" x14ac:dyDescent="0.25">
      <c r="A156" s="164" t="s">
        <v>565</v>
      </c>
      <c r="B156" s="155" t="s">
        <v>566</v>
      </c>
      <c r="C156" s="87"/>
      <c r="D156" s="147" t="s">
        <v>261</v>
      </c>
      <c r="E156" s="161"/>
      <c r="F156" s="148"/>
      <c r="G156" s="147" t="s">
        <v>262</v>
      </c>
      <c r="H156" s="148"/>
      <c r="I156" s="77" t="s">
        <v>263</v>
      </c>
      <c r="J156" s="149" t="s">
        <v>264</v>
      </c>
      <c r="K156" s="150"/>
      <c r="L156" s="151"/>
      <c r="M156" s="152">
        <f>SUM(M4:M155)</f>
        <v>1117185687.26</v>
      </c>
    </row>
    <row r="157" spans="1:13" ht="26.25" customHeight="1" thickBot="1" x14ac:dyDescent="0.3">
      <c r="A157" s="165"/>
      <c r="B157" s="156"/>
      <c r="C157" s="88"/>
      <c r="D157" s="169">
        <f>SUM(D161:F161)</f>
        <v>381030656.607939</v>
      </c>
      <c r="E157" s="169"/>
      <c r="F157" s="169"/>
      <c r="G157" s="169">
        <f>SUM(G161:H161)</f>
        <v>228974557.78749698</v>
      </c>
      <c r="H157" s="170"/>
      <c r="I157" s="89">
        <f>I161</f>
        <v>17138965.282774009</v>
      </c>
      <c r="J157" s="169">
        <f>SUM(J161:L161)</f>
        <v>490041507.58179021</v>
      </c>
      <c r="K157" s="169"/>
      <c r="L157" s="169"/>
      <c r="M157" s="153"/>
    </row>
    <row r="158" spans="1:13" ht="60" x14ac:dyDescent="0.25">
      <c r="A158" s="165"/>
      <c r="B158" s="155" t="s">
        <v>567</v>
      </c>
      <c r="C158" s="87"/>
      <c r="D158" s="90" t="s">
        <v>568</v>
      </c>
      <c r="E158" s="149" t="s">
        <v>569</v>
      </c>
      <c r="F158" s="151"/>
      <c r="G158" s="73" t="s">
        <v>570</v>
      </c>
      <c r="H158" s="73" t="s">
        <v>571</v>
      </c>
      <c r="I158" s="73" t="s">
        <v>572</v>
      </c>
      <c r="J158" s="91" t="s">
        <v>573</v>
      </c>
      <c r="K158" s="92" t="s">
        <v>574</v>
      </c>
      <c r="L158" s="93" t="s">
        <v>575</v>
      </c>
      <c r="M158" s="153"/>
    </row>
    <row r="159" spans="1:13" ht="26.25" customHeight="1" thickBot="1" x14ac:dyDescent="0.3">
      <c r="A159" s="165"/>
      <c r="B159" s="156"/>
      <c r="C159" s="88"/>
      <c r="D159" s="94">
        <f>D161</f>
        <v>375476534.42793906</v>
      </c>
      <c r="E159" s="167">
        <f>E161+F161</f>
        <v>5554122.1799999885</v>
      </c>
      <c r="F159" s="168"/>
      <c r="G159" s="94">
        <f t="shared" ref="G159:L159" si="3">G161</f>
        <v>226436947.19777697</v>
      </c>
      <c r="H159" s="94">
        <f t="shared" si="3"/>
        <v>2537610.5897199996</v>
      </c>
      <c r="I159" s="89">
        <f t="shared" si="3"/>
        <v>17138965.282774009</v>
      </c>
      <c r="J159" s="94">
        <f t="shared" si="3"/>
        <v>20408220.02</v>
      </c>
      <c r="K159" s="94">
        <f t="shared" si="3"/>
        <v>469633287.56179023</v>
      </c>
      <c r="L159" s="94">
        <f t="shared" si="3"/>
        <v>0</v>
      </c>
      <c r="M159" s="153"/>
    </row>
    <row r="160" spans="1:13" ht="75.75" thickBot="1" x14ac:dyDescent="0.3">
      <c r="A160" s="165"/>
      <c r="B160" s="157" t="s">
        <v>576</v>
      </c>
      <c r="C160" s="88"/>
      <c r="D160" s="74" t="s">
        <v>265</v>
      </c>
      <c r="E160" s="74" t="s">
        <v>266</v>
      </c>
      <c r="F160" s="74" t="s">
        <v>267</v>
      </c>
      <c r="G160" s="74" t="s">
        <v>268</v>
      </c>
      <c r="H160" s="74" t="s">
        <v>269</v>
      </c>
      <c r="I160" s="74" t="s">
        <v>270</v>
      </c>
      <c r="J160" s="74" t="s">
        <v>271</v>
      </c>
      <c r="K160" s="74" t="s">
        <v>272</v>
      </c>
      <c r="L160" s="74" t="s">
        <v>273</v>
      </c>
      <c r="M160" s="153"/>
    </row>
    <row r="161" spans="1:13" ht="24.75" customHeight="1" thickBot="1" x14ac:dyDescent="0.3">
      <c r="A161" s="166"/>
      <c r="B161" s="158"/>
      <c r="C161" s="95">
        <f t="shared" ref="C161:L161" si="4">SUM(C4:C155)</f>
        <v>1117185687.26</v>
      </c>
      <c r="D161" s="96">
        <f t="shared" si="4"/>
        <v>375476534.42793906</v>
      </c>
      <c r="E161" s="97">
        <f t="shared" si="4"/>
        <v>2934726.3900000034</v>
      </c>
      <c r="F161" s="98">
        <f t="shared" si="4"/>
        <v>2619395.7899999851</v>
      </c>
      <c r="G161" s="96">
        <f t="shared" si="4"/>
        <v>226436947.19777697</v>
      </c>
      <c r="H161" s="96">
        <f t="shared" si="4"/>
        <v>2537610.5897199996</v>
      </c>
      <c r="I161" s="99">
        <f t="shared" si="4"/>
        <v>17138965.282774009</v>
      </c>
      <c r="J161" s="96">
        <f t="shared" si="4"/>
        <v>20408220.02</v>
      </c>
      <c r="K161" s="96">
        <f t="shared" si="4"/>
        <v>469633287.56179023</v>
      </c>
      <c r="L161" s="96">
        <f t="shared" si="4"/>
        <v>0</v>
      </c>
      <c r="M161" s="154"/>
    </row>
  </sheetData>
  <mergeCells count="20">
    <mergeCell ref="A2:A3"/>
    <mergeCell ref="A156:A161"/>
    <mergeCell ref="B156:B157"/>
    <mergeCell ref="D156:F156"/>
    <mergeCell ref="E159:F159"/>
    <mergeCell ref="D157:F157"/>
    <mergeCell ref="D1:M1"/>
    <mergeCell ref="B2:B3"/>
    <mergeCell ref="D2:F2"/>
    <mergeCell ref="G2:H2"/>
    <mergeCell ref="J2:L2"/>
    <mergeCell ref="M2:M3"/>
    <mergeCell ref="G156:H156"/>
    <mergeCell ref="J156:L156"/>
    <mergeCell ref="M156:M161"/>
    <mergeCell ref="B158:B159"/>
    <mergeCell ref="E158:F158"/>
    <mergeCell ref="B160:B161"/>
    <mergeCell ref="G157:H157"/>
    <mergeCell ref="J157:L1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Conto Economico</vt:lpstr>
      <vt:lpstr>Stato Patrimoniale</vt:lpstr>
      <vt:lpstr>Rendiconto Finanziario</vt:lpstr>
      <vt:lpstr>Rendiconto Cont Finanziaria INC</vt:lpstr>
      <vt:lpstr>Rendiconto Cont Finanziaria PAG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Poldi Francesco</dc:creator>
  <cp:lastModifiedBy>Poldi Francesco</cp:lastModifiedBy>
  <dcterms:created xsi:type="dcterms:W3CDTF">2021-06-18T09:02:31Z</dcterms:created>
  <dcterms:modified xsi:type="dcterms:W3CDTF">2021-06-22T13:19:35Z</dcterms:modified>
</cp:coreProperties>
</file>