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ff\WAE\Documenti pubblicati\2021\28 - COEP - Bilanci in xls\2020\"/>
    </mc:Choice>
  </mc:AlternateContent>
  <xr:revisionPtr revIDLastSave="0" documentId="13_ncr:1_{184B1B78-CE93-4FEE-883A-2498F78CAC4E}" xr6:coauthVersionLast="36" xr6:coauthVersionMax="36" xr10:uidLastSave="{00000000-0000-0000-0000-000000000000}"/>
  <bookViews>
    <workbookView xWindow="0" yWindow="0" windowWidth="19200" windowHeight="6930" tabRatio="826" xr2:uid="{A7EDD4ED-F719-48CF-92CE-E884D8F63C19}"/>
  </bookViews>
  <sheets>
    <sheet name="Conto Economico" sheetId="1" r:id="rId1"/>
    <sheet name="Stato Patrimoniale" sheetId="2" r:id="rId2"/>
    <sheet name="Rendiconto Finanziario" sheetId="3" r:id="rId3"/>
    <sheet name="Rendiconto Cont Finanziaria INC" sheetId="4" r:id="rId4"/>
    <sheet name="Rendiconto Cont Finanziaria PAG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3" l="1"/>
  <c r="B26" i="3"/>
  <c r="B22" i="3"/>
  <c r="B17" i="3"/>
  <c r="B23" i="3" s="1"/>
  <c r="B11" i="3"/>
  <c r="B6" i="3"/>
  <c r="B12" i="3" s="1"/>
  <c r="B28" i="3" l="1"/>
  <c r="N157" i="5" l="1"/>
  <c r="N156" i="5"/>
  <c r="N155" i="5"/>
  <c r="N154" i="5"/>
  <c r="N153" i="5"/>
  <c r="N152" i="5"/>
  <c r="N151" i="5"/>
  <c r="N150" i="5"/>
  <c r="N149" i="5"/>
  <c r="N148" i="5"/>
  <c r="N147" i="5"/>
  <c r="N146" i="5"/>
  <c r="N145" i="5"/>
  <c r="N144" i="5"/>
  <c r="N143" i="5"/>
  <c r="N142" i="5"/>
  <c r="N141" i="5"/>
  <c r="N140" i="5"/>
  <c r="N139" i="5"/>
  <c r="N138" i="5"/>
  <c r="N137" i="5"/>
  <c r="N136" i="5"/>
  <c r="N135" i="5"/>
  <c r="N134" i="5"/>
  <c r="N133" i="5"/>
  <c r="N132" i="5"/>
  <c r="N131" i="5"/>
  <c r="N130" i="5"/>
  <c r="N129" i="5"/>
  <c r="N128" i="5"/>
  <c r="N127" i="5"/>
  <c r="N126" i="5"/>
  <c r="N125" i="5"/>
  <c r="N124" i="5"/>
  <c r="N123" i="5"/>
  <c r="N122" i="5"/>
  <c r="N121" i="5"/>
  <c r="N120" i="5"/>
  <c r="N119" i="5"/>
  <c r="N118" i="5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M163" i="5"/>
  <c r="M161" i="5" s="1"/>
  <c r="L163" i="5"/>
  <c r="L161" i="5" s="1"/>
  <c r="K163" i="5"/>
  <c r="J163" i="5"/>
  <c r="I163" i="5"/>
  <c r="I161" i="5" s="1"/>
  <c r="H163" i="5"/>
  <c r="G163" i="5"/>
  <c r="F163" i="5"/>
  <c r="F161" i="5" s="1"/>
  <c r="E163" i="5"/>
  <c r="C80" i="4"/>
  <c r="D163" i="5" l="1"/>
  <c r="H161" i="5"/>
  <c r="H159" i="5"/>
  <c r="J161" i="5"/>
  <c r="J159" i="5"/>
  <c r="K159" i="5"/>
  <c r="K161" i="5"/>
  <c r="E161" i="5"/>
  <c r="E159" i="5"/>
  <c r="N4" i="5"/>
  <c r="N158" i="5" s="1"/>
  <c r="B53" i="2" l="1"/>
  <c r="B57" i="2"/>
  <c r="D50" i="2"/>
  <c r="B47" i="2"/>
  <c r="D45" i="2"/>
  <c r="B33" i="2"/>
  <c r="D29" i="2"/>
  <c r="D16" i="2"/>
  <c r="D10" i="2"/>
  <c r="B29" i="2" l="1"/>
  <c r="B16" i="2"/>
  <c r="B8" i="2"/>
  <c r="D6" i="2"/>
  <c r="D61" i="2" s="1"/>
  <c r="B6" i="2" l="1"/>
  <c r="B61" i="2" s="1"/>
  <c r="B64" i="1" l="1"/>
  <c r="B60" i="1"/>
  <c r="B53" i="1"/>
  <c r="B52" i="1"/>
  <c r="B51" i="1"/>
  <c r="B44" i="1"/>
  <c r="B31" i="1"/>
  <c r="B24" i="1"/>
  <c r="B23" i="1" s="1"/>
  <c r="B21" i="1"/>
  <c r="B8" i="1"/>
  <c r="B4" i="1"/>
</calcChain>
</file>

<file path=xl/sharedStrings.xml><?xml version="1.0" encoding="utf-8"?>
<sst xmlns="http://schemas.openxmlformats.org/spreadsheetml/2006/main" count="670" uniqueCount="646">
  <si>
    <t>CONTO ECONOMICO</t>
  </si>
  <si>
    <t>A)PROVENTI OPERATIVI</t>
  </si>
  <si>
    <t>I.PROVENTI PROPRI</t>
  </si>
  <si>
    <t>1) Proventi per la didattica</t>
  </si>
  <si>
    <t>2) Proventi da Ricerche commissionate e trasferimento tecnologico</t>
  </si>
  <si>
    <t>3) Proventi da Ricerche con finanziamenti competitivi</t>
  </si>
  <si>
    <t>II. CONTRIBUTI</t>
  </si>
  <si>
    <t>1) Contributi MUR e altre Amministrazioni centrali</t>
  </si>
  <si>
    <t>2) Contributi Regioni e Province autonome</t>
  </si>
  <si>
    <t>3) Contributi altre Amministrazioni locali</t>
  </si>
  <si>
    <t>4) Contributi dall'Unione Europea e dal Resto del Mondo</t>
  </si>
  <si>
    <t>5) Contributi da Università</t>
  </si>
  <si>
    <t>6) Contributi da altri (pubblici)</t>
  </si>
  <si>
    <t>7) Contributi da altri (privati)</t>
  </si>
  <si>
    <t>III. PROVENTI PER ATTIVITA’ ASSISTENZIALE</t>
  </si>
  <si>
    <t>IV. PROVENTI PER GESTIONE DIRETTA INTERVENTI PER IL DIRITTO ALLO STUDIO</t>
  </si>
  <si>
    <t>V. ALTRI PROVENTI E RICAVI DIVERSI</t>
  </si>
  <si>
    <t>VI. VARIAZIONI RIMANENZE</t>
  </si>
  <si>
    <t>VII. INCREMENTO DELLE IMMOBILIZZAZIONI PER LAVORI INTERNI</t>
  </si>
  <si>
    <t>TOTALE PROVENTI OPERATIVI (A)</t>
  </si>
  <si>
    <t>B) COSTI OPERATIVI</t>
  </si>
  <si>
    <t>VIII. COSTI DEL PERSONALE</t>
  </si>
  <si>
    <t>1) Costi del personale dedicato alla ricerca e alla didattica</t>
  </si>
  <si>
    <t>a) docenti /ricercatori</t>
  </si>
  <si>
    <t>b) Collaborazioni scientifiche (collaboratori, assegnisti, ecc.)</t>
  </si>
  <si>
    <t>c) Docenti a contratto</t>
  </si>
  <si>
    <t>d) esperti linguistici</t>
  </si>
  <si>
    <t>e) Altro personale dedicato alla didattica e alla ricerca</t>
  </si>
  <si>
    <t>2) Costi del personale dirigente e tecnico amministrativo</t>
  </si>
  <si>
    <t>IX. COSTI DELLA GESTIONE CORRENTE</t>
  </si>
  <si>
    <t>1) Costi per sostegno agli studenti</t>
  </si>
  <si>
    <t>2) Costi per il diritto allo studio</t>
  </si>
  <si>
    <t>3) Costi per l'attività editoriale</t>
  </si>
  <si>
    <t>4) Trasferimenti a partner progetti coordinati</t>
  </si>
  <si>
    <t>5) Acquisto materiale consumo laboratori</t>
  </si>
  <si>
    <t>6) Variazione rimanenze di materiale di consumo per laboratori</t>
  </si>
  <si>
    <t>7) acquisto libri, periodici e mat.bibliografico</t>
  </si>
  <si>
    <t>8) Acquisto di servizi e collaborazioni tecnico-gestionali</t>
  </si>
  <si>
    <t>9) Acquisto altri materiali</t>
  </si>
  <si>
    <t>10) Variazione delle rimanenze di materiali</t>
  </si>
  <si>
    <t>11) Costi per godimento beni di terzi</t>
  </si>
  <si>
    <t>12) Altri costi</t>
  </si>
  <si>
    <t>X. AMMORTAMENTI E SVALUTAZIONI</t>
  </si>
  <si>
    <t>1) Ammortamento Immobilizzazioni Immateriali</t>
  </si>
  <si>
    <t>2) Ammortamento Immobilizzazioni Materiali</t>
  </si>
  <si>
    <t>3) Svalutazioni immobilizzazioni</t>
  </si>
  <si>
    <t>4) Svalutazione dei crediti compresi nell’attivo circolante e nelle disponibilità liquide</t>
  </si>
  <si>
    <t>XI. ACCANTONAMENTI PER RISCHI E ONERI</t>
  </si>
  <si>
    <t>XII. ONERI DIVERSI DI GESTIONE</t>
  </si>
  <si>
    <t>TOTALE COSTI OPERATIVI (B)</t>
  </si>
  <si>
    <t>DIFFERENZA TRA PROVENTI E COSTI OPERATIVI (A-B)</t>
  </si>
  <si>
    <t>C) PROVENTI E ONERI FINANZIARI</t>
  </si>
  <si>
    <t>1) Proventi finanziari</t>
  </si>
  <si>
    <t>2) Interessi ed altri oneri finanziari</t>
  </si>
  <si>
    <t>3) Utili e perdite su cambi</t>
  </si>
  <si>
    <t>D) RETTIFICHE DI VALORE DI ATTIVITA’ FINANZIARIE</t>
  </si>
  <si>
    <t>1) Rivalutazioni</t>
  </si>
  <si>
    <t>2) Svalutazioni</t>
  </si>
  <si>
    <t>E) PROVENTI ED ONERI STRAORDINARI</t>
  </si>
  <si>
    <t>1) Proventi</t>
  </si>
  <si>
    <t>2) Oneri</t>
  </si>
  <si>
    <t>F) IMPOSTE SUL REDDITO DELL’ESERCIZIO CORRENTI, DIFFERITE, ANTICIPATE</t>
  </si>
  <si>
    <t>RISULTATO DI ESERCIZIO</t>
  </si>
  <si>
    <t>STATO PATRIMONIALE</t>
  </si>
  <si>
    <t>ATTIVO</t>
  </si>
  <si>
    <t>PASSIVO</t>
  </si>
  <si>
    <t>A)  IMMOBILIZZAZIONI</t>
  </si>
  <si>
    <t>A)  PATRIMONIO NETTO</t>
  </si>
  <si>
    <t>I IMMATERIALI</t>
  </si>
  <si>
    <t>I FONDO DI DOTAZIONE DELL’ATENEO</t>
  </si>
  <si>
    <t>1) Costi di impianto, di ampliamento e di sviluppo</t>
  </si>
  <si>
    <t>II PATRIMONIO VINCOLATO</t>
  </si>
  <si>
    <t>2) Diritti di brevetto e diritti di utilizzazione delle opere dell'ingegno</t>
  </si>
  <si>
    <t>3) Concessioni, licenze, marchi e diritti simili</t>
  </si>
  <si>
    <t>1) Fondi vincolati destinati da terzi</t>
  </si>
  <si>
    <t>4) Immobilizzazioni in corso e acconti</t>
  </si>
  <si>
    <t>2) Fondi vincolati per decisione degli organi istituzionali</t>
  </si>
  <si>
    <t>5) Altre immobilizzazioni immateriali</t>
  </si>
  <si>
    <t>3) Riserve vincolate (progetti specifici, per obblighi di legge, o altro)</t>
  </si>
  <si>
    <t>II MATERIALI</t>
  </si>
  <si>
    <t>III PATRIMONIO NON VINCOLATO</t>
  </si>
  <si>
    <t>1) Terreni e fabbricati</t>
  </si>
  <si>
    <t>1) Risultato esercizio</t>
  </si>
  <si>
    <t>2) Impianti ed attrezzature</t>
  </si>
  <si>
    <t>2) Risultati relativi ad esercizi precedenti</t>
  </si>
  <si>
    <t>3) Attrezzature scientifiche</t>
  </si>
  <si>
    <t>3) Riserve statutarie</t>
  </si>
  <si>
    <t>4) Patrimonio librario, opere d'arte, d'antiquariato e museali</t>
  </si>
  <si>
    <t>5) Mobili ed Arredi</t>
  </si>
  <si>
    <t>6) Immobilizzazioni in corso e acconti</t>
  </si>
  <si>
    <t>B) FONDI PER RISCHI ED ONERI</t>
  </si>
  <si>
    <t>7) Altre immobilizzazioni materiali</t>
  </si>
  <si>
    <t>III FINANZIARIE</t>
  </si>
  <si>
    <t>C) TRATTAMENTO DI FINE RAPPORTO</t>
  </si>
  <si>
    <t>B)  ATTIVO CIRCOLANTE</t>
  </si>
  <si>
    <t xml:space="preserve">D) DEBITI </t>
  </si>
  <si>
    <t>I RIMANENZE</t>
  </si>
  <si>
    <t>1) Mutui e debiti verso banche</t>
  </si>
  <si>
    <t>2) Debiti verso MUR e altre Amministrazioni centrali</t>
  </si>
  <si>
    <t xml:space="preserve">II CREDITI  </t>
  </si>
  <si>
    <t>3) Debiti verso Regione e Province Autonome</t>
  </si>
  <si>
    <t>4) Debiti verso altre Amministrazioni locali</t>
  </si>
  <si>
    <t>1) Crediti verso MUR ed altre amministrazioni Centrali</t>
  </si>
  <si>
    <t>5) Debiti verso l’Unione Europea e il Resto del Mondo</t>
  </si>
  <si>
    <t>2) Crediti verso Regioni e Province Autonome</t>
  </si>
  <si>
    <t>6) Debiti verso l'Università</t>
  </si>
  <si>
    <t>3) Crediti verso altre Amministrazioni locali</t>
  </si>
  <si>
    <t>7) Debiti verso studenti</t>
  </si>
  <si>
    <t>4) Crediti verso l’Unione Europea e il Resto del Mondo</t>
  </si>
  <si>
    <t>8) Acconti</t>
  </si>
  <si>
    <t>5) Crediti verso Università</t>
  </si>
  <si>
    <t>9) Debiti verso fornitori</t>
  </si>
  <si>
    <t>6) Crediti verso studenti per tasse e contributi</t>
  </si>
  <si>
    <t>10) Debiti verso dipendenti</t>
  </si>
  <si>
    <t>7) Crediti verso società ed enti controllati</t>
  </si>
  <si>
    <t>11) Debiti verso società o enti controllati</t>
  </si>
  <si>
    <t>8) Crediti verso altri (pubblici)</t>
  </si>
  <si>
    <t>12) Altri debiti</t>
  </si>
  <si>
    <t>9) Crediti verso altri (privati)</t>
  </si>
  <si>
    <t>III ATTIVITA’ FINANZIARIE</t>
  </si>
  <si>
    <t>E) RATEI E RISCONTI PASSIVI E CONTRIBUTI AGLI INVESTIMENTI</t>
  </si>
  <si>
    <t>IV DISPONIBILITA’ LIQUIDE</t>
  </si>
  <si>
    <t>e1) Contributi agli investimenti</t>
  </si>
  <si>
    <t>e2) Ratei e risconti passivi</t>
  </si>
  <si>
    <t>1) Depositi bancari e postali</t>
  </si>
  <si>
    <t>2) Denaro e valori in cassa</t>
  </si>
  <si>
    <t>F) RISCONTI PASSIVI PER PROGETTI E RICERCHE IN CORSO</t>
  </si>
  <si>
    <t>f1) Risconti passivi per progetti e ricerche finanziate o co-finanziate in corso</t>
  </si>
  <si>
    <t>C) RATEI E RISCONTI ATTIVI</t>
  </si>
  <si>
    <t>c1) Ratei e risconti attivi</t>
  </si>
  <si>
    <t>D) RATEI ATTIVI PER PROGETTI E RICERCHE IN CORSO</t>
  </si>
  <si>
    <t>d1) Ratei attivi per progetti e ricerche finanziate o co-finanziate in corso</t>
  </si>
  <si>
    <t>TOTALE ATTIVO</t>
  </si>
  <si>
    <t>TOTALE PASSIVO</t>
  </si>
  <si>
    <t>CONTI D'ORDINE DELL'ATTIVO</t>
  </si>
  <si>
    <t>CONTI D'ORDINE DEL PASSIVO</t>
  </si>
  <si>
    <t>RENDICONTO UNICO  DI ATENEO IN CONTABILITA' FINANZIARIA PER L'ESERCIZIO 2020
INCASSI</t>
  </si>
  <si>
    <t>SIOPE</t>
  </si>
  <si>
    <t>Denominazione SIOPE</t>
  </si>
  <si>
    <t>TOTALI</t>
  </si>
  <si>
    <t>E.2.01.01.01.001</t>
  </si>
  <si>
    <t>Trasferimenti correnti da Ministeri</t>
  </si>
  <si>
    <t>E.2.01.01.01.010</t>
  </si>
  <si>
    <t>Trasferimenti correnti da autorita' amministrative indipendenti</t>
  </si>
  <si>
    <t>E.2.01.01.01.012</t>
  </si>
  <si>
    <t>Trasferimenti correnti da enti centrali produttori di servizi assistenziali, ricreativi e culturali</t>
  </si>
  <si>
    <t>E.2.01.01.01.013</t>
  </si>
  <si>
    <t>Trasferimenti correnti da enti e istituzioni centrali di ricerca e Istituti e stazioni sperimentali per la ricerca</t>
  </si>
  <si>
    <t>E.2.01.01.01.999</t>
  </si>
  <si>
    <t>Trasferimenti correnti da altre Amministrazioni Centrali n.a.c.</t>
  </si>
  <si>
    <t>E.2.01.01.02.001</t>
  </si>
  <si>
    <t>Trasferimenti correnti da Regioni e province autonome</t>
  </si>
  <si>
    <t>E.2.01.01.02.002</t>
  </si>
  <si>
    <t>Trasferimenti correnti da Province</t>
  </si>
  <si>
    <t>E.2.01.01.02.003</t>
  </si>
  <si>
    <t>Trasferimenti correnti da Comuni</t>
  </si>
  <si>
    <t>E.2.01.01.02.007</t>
  </si>
  <si>
    <t>Trasferimenti correnti da Camere di Commercio</t>
  </si>
  <si>
    <t>E.2.01.01.02.008</t>
  </si>
  <si>
    <t>Trasferimenti correnti da Universita'</t>
  </si>
  <si>
    <t>E.2.01.01.02.009</t>
  </si>
  <si>
    <t>Trasferimenti correnti da Parchi nazionali e consorzi ed enti autonomi gestori di parchi e aree naturali protette</t>
  </si>
  <si>
    <t>E.2.01.01.02.010</t>
  </si>
  <si>
    <t>Trasferimenti correnti da Autorita' Portuali</t>
  </si>
  <si>
    <t>E.2.01.01.02.011</t>
  </si>
  <si>
    <t>Trasferimenti correnti da Aziende sanitarie locali</t>
  </si>
  <si>
    <t>E.2.01.01.02.012</t>
  </si>
  <si>
    <t>Trasferimenti correnti da Aziende ospedaliere e Aziende ospedaliere universitarie integrate con il SSN</t>
  </si>
  <si>
    <t>E.2.01.01.02.013</t>
  </si>
  <si>
    <t>Trasferimenti correnti da Policlinici</t>
  </si>
  <si>
    <t>E.2.01.01.02.017</t>
  </si>
  <si>
    <t>Trasferimenti correnti da altri enti e agenzie regionali e sub regionali</t>
  </si>
  <si>
    <t>E.2.01.01.02.018</t>
  </si>
  <si>
    <t>Trasferimenti correnti da Consorzi di enti locali</t>
  </si>
  <si>
    <t>E.2.01.01.02.019</t>
  </si>
  <si>
    <t>Trasferimenti correnti da Fondazioni e istituzioni liriche locali e da teatri stabili di iniziativa pubblica</t>
  </si>
  <si>
    <t>E.2.01.01.02.999</t>
  </si>
  <si>
    <t>Trasferimenti correnti da altre Amministrazioni Locali n.a.c.</t>
  </si>
  <si>
    <t>E.2.01.01.03.002</t>
  </si>
  <si>
    <t>Trasferimenti correnti da INAIL</t>
  </si>
  <si>
    <t>E.2.01.02.01.001</t>
  </si>
  <si>
    <t>Trasferimenti correnti da famiglie</t>
  </si>
  <si>
    <t>E.2.01.03.02.999</t>
  </si>
  <si>
    <t>Altri trasferimenti correnti da altre imprese</t>
  </si>
  <si>
    <t>E.2.01.04.01.001</t>
  </si>
  <si>
    <t>Trasferimenti correnti da Istituzioni Sociali Private</t>
  </si>
  <si>
    <t>E.2.01.05.01.999</t>
  </si>
  <si>
    <t>Altri trasferimenti correnti dall'Unione Europea</t>
  </si>
  <si>
    <t>E.2.01.05.02.001</t>
  </si>
  <si>
    <t>Trasferimenti correnti dal Resto del Mondo</t>
  </si>
  <si>
    <t>E.3.01.01.01.001</t>
  </si>
  <si>
    <t>Proventi dalla vendita di beni di consumo</t>
  </si>
  <si>
    <t>E.3.01.01.01.005</t>
  </si>
  <si>
    <t>Proventi derivanti dallo sfruttamento di brevetti</t>
  </si>
  <si>
    <t>E.3.01.01.01.006</t>
  </si>
  <si>
    <t>Proventi dalla vendita di riviste e pubblicazioni</t>
  </si>
  <si>
    <t>E.3.01.01.01.999</t>
  </si>
  <si>
    <t>Proventi da vendita di beni n.a.c.</t>
  </si>
  <si>
    <t>E.3.01.02.01.002</t>
  </si>
  <si>
    <t>Proventi da asili nido</t>
  </si>
  <si>
    <t>E.3.01.02.01.013</t>
  </si>
  <si>
    <t>Proventi da teatri, musei, spettacoli, mostre</t>
  </si>
  <si>
    <t>E.3.01.02.01.023</t>
  </si>
  <si>
    <t>Proventi da servizi per formazione e addestramento</t>
  </si>
  <si>
    <t>E.3.01.02.01.032</t>
  </si>
  <si>
    <t>Proventi da diritti di segreteria e rogito</t>
  </si>
  <si>
    <t>E.3.01.02.01.033</t>
  </si>
  <si>
    <t>Proventi da rilascio documenti e diritti di cancelleria</t>
  </si>
  <si>
    <t>E.3.01.02.01.038</t>
  </si>
  <si>
    <t>Proventi da analisi e studi nel campo della ricerca</t>
  </si>
  <si>
    <t>E.3.01.02.01.040</t>
  </si>
  <si>
    <t>Proventi per organizzazione convegni</t>
  </si>
  <si>
    <t>E.3.01.02.01.042</t>
  </si>
  <si>
    <t>Proventi derivanti dalle sponsorizzazioni</t>
  </si>
  <si>
    <t>E.3.01.02.01.999</t>
  </si>
  <si>
    <t>Proventi da servizi n.a.c.</t>
  </si>
  <si>
    <t>E.3.01.02.02.001</t>
  </si>
  <si>
    <t>Proventi da contribuzione studentesca per corsi di laurea di I, II livello</t>
  </si>
  <si>
    <t>E.3.01.02.02.002</t>
  </si>
  <si>
    <t>Proventi da contribuzione studentesca per corsi post lauream</t>
  </si>
  <si>
    <t>E.3.01.02.02.999</t>
  </si>
  <si>
    <t>Proventi da contribuzione studentesca per altri corsi</t>
  </si>
  <si>
    <t>E.3.01.03.02.002</t>
  </si>
  <si>
    <t>Locazioni di altri beni immobili</t>
  </si>
  <si>
    <t>E.3.02.01.01.001</t>
  </si>
  <si>
    <t>Proventi da multe, ammende, sanzioni e oblazioni a carico delle amministrazioni pubbliche</t>
  </si>
  <si>
    <t>E.3.02.02.01.001</t>
  </si>
  <si>
    <t>Proventi da multe, ammende, sanzioni e oblazioni a carico delle famiglie</t>
  </si>
  <si>
    <t>E.3.02.03.02.001</t>
  </si>
  <si>
    <t>Proventi da risarcimento danni a carico delle imprese</t>
  </si>
  <si>
    <t>E.3.03.03.04.001</t>
  </si>
  <si>
    <t>Interessi attivi da depositi bancari o postali</t>
  </si>
  <si>
    <t>E.3.05.02.01.001</t>
  </si>
  <si>
    <t>Rimborsi ricevuti per spese di personale (comando, distacco, fuori ruolo, convenzioni, ecc.)</t>
  </si>
  <si>
    <t>E.3.05.02.02.002</t>
  </si>
  <si>
    <t>Entrate da rimborsi di IVA a credito</t>
  </si>
  <si>
    <t>E.3.05.99.99.999</t>
  </si>
  <si>
    <t>Altre entrate correnti n.a.c.</t>
  </si>
  <si>
    <t>E.4.02.01.01.001</t>
  </si>
  <si>
    <t>Contributi agli investimenti da Ministeri</t>
  </si>
  <si>
    <t>E.4.02.01.01.013</t>
  </si>
  <si>
    <t>Contributi agli investimenti da enti e istituzioni centrali di ricerca e Istituti e stazioni sperimentali per la ricerca</t>
  </si>
  <si>
    <t>E.4.02.01.01.999</t>
  </si>
  <si>
    <t>Contributi agli investimenti da altre Amministrazioni Centrali n.a.c.</t>
  </si>
  <si>
    <t>E.4.02.01.02.001</t>
  </si>
  <si>
    <t>Contributi agli investimenti da Regioni e province autonome</t>
  </si>
  <si>
    <t>E.4.02.01.02.002</t>
  </si>
  <si>
    <t>Contributi agli investimenti da Province</t>
  </si>
  <si>
    <t>E.4.02.01.02.003</t>
  </si>
  <si>
    <t>Contributi agli investimenti da Comuni</t>
  </si>
  <si>
    <t>E.4.02.01.02.014</t>
  </si>
  <si>
    <t>Contributi agli investimenti da Istituti di ricovero e cura a carattere scientifico pubblici</t>
  </si>
  <si>
    <t>E.4.02.01.02.017</t>
  </si>
  <si>
    <t>Contributi agli investimenti da altri enti e agenzie regionali e sub regionali</t>
  </si>
  <si>
    <t>E.4.02.01.02.999</t>
  </si>
  <si>
    <t>Contributi agli investimenti da altre Amministrazioni Locali n.a.c.</t>
  </si>
  <si>
    <t>E.4.02.01.03.001</t>
  </si>
  <si>
    <t>Contributi agli investimenti da INPS</t>
  </si>
  <si>
    <t>E.4.02.01.03.002</t>
  </si>
  <si>
    <t>Contributi agli investimenti da INAIL</t>
  </si>
  <si>
    <t>E.4.02.01.03.999</t>
  </si>
  <si>
    <t>Contributi agli investimenti da altri Enti di Previdenza n.a.c.</t>
  </si>
  <si>
    <t>E.4.02.03.03.999</t>
  </si>
  <si>
    <t>Contributi agli investimenti da altre Imprese</t>
  </si>
  <si>
    <t>E.4.02.04.01.001</t>
  </si>
  <si>
    <t>Contributi agli investimenti da Istituzioni Sociali Private</t>
  </si>
  <si>
    <t>E.4.02.05.03.001</t>
  </si>
  <si>
    <t>Fondo europeo di sviluppo regionale (FESR)</t>
  </si>
  <si>
    <t>E.4.02.05.07.001</t>
  </si>
  <si>
    <t>Contributi agli investimenti dal Resto del Mondo</t>
  </si>
  <si>
    <t>E.4.02.05.99.999</t>
  </si>
  <si>
    <t>Altri contributi agli investimenti dall'Unione Europea</t>
  </si>
  <si>
    <t>E.4.03.13.01.001</t>
  </si>
  <si>
    <t>Altri trasferimenti in conto capitale da Istituzioni Sociali Private</t>
  </si>
  <si>
    <t>E.5.01.01.03.002</t>
  </si>
  <si>
    <t>Alienazione di partecipazioni in altre imprese partecipate</t>
  </si>
  <si>
    <t>E.9.01.02.01.001</t>
  </si>
  <si>
    <t>Ritenute erariali su redditi da lavoro dipendente per conto terzi</t>
  </si>
  <si>
    <t>E.9.01.02.02.001</t>
  </si>
  <si>
    <t>Ritenute previdenziali e assistenziali su redditi da lavoro dipendente per conto terzi</t>
  </si>
  <si>
    <t>E.9.01.02.99.999</t>
  </si>
  <si>
    <t>Altre ritenute al personale dipendente per conto di terzi</t>
  </si>
  <si>
    <t>E.9.01.03.01.001</t>
  </si>
  <si>
    <t>Ritenute erariali su redditi da lavoro autonomo per conto terzi</t>
  </si>
  <si>
    <t>E.9.01.03.02.001</t>
  </si>
  <si>
    <t>Ritenute previdenziali e assistenziali su redditi da lavoro autonomo per conto terzi</t>
  </si>
  <si>
    <t>E.9.01.99.03.001</t>
  </si>
  <si>
    <t>Rimborso di fondi economali e carte aziendali</t>
  </si>
  <si>
    <t>E.9.01.99.99.999</t>
  </si>
  <si>
    <t>Altre entrate per partite di giro diverse</t>
  </si>
  <si>
    <t>TOTALE</t>
  </si>
  <si>
    <t>Ricerca e innovazione</t>
  </si>
  <si>
    <t>Istruzione universitaria</t>
  </si>
  <si>
    <t>Tutela della salute</t>
  </si>
  <si>
    <t>Servizi istituzionali e generali delle amministrazioni pubbliche</t>
  </si>
  <si>
    <t>Ricerca di Base</t>
  </si>
  <si>
    <t>R &amp; S per gli affari economici</t>
  </si>
  <si>
    <t>R &amp; S per la sanità</t>
  </si>
  <si>
    <t>Istruzione superiore</t>
  </si>
  <si>
    <t>Servizi ausiliari all'istruzione</t>
  </si>
  <si>
    <t>Servizi ospedalieri</t>
  </si>
  <si>
    <t>Istruzione non altrove classificato - 
Indirizzo politico</t>
  </si>
  <si>
    <t>Istruzione non altrove classificato - 
Serv. Affari gen. Ammin.</t>
  </si>
  <si>
    <t>Istruzione non altrove classificato - 
Fondi da assegnare</t>
  </si>
  <si>
    <t xml:space="preserve">U.1.01.01.01.001 </t>
  </si>
  <si>
    <t xml:space="preserve"> Arretrati per anni precedenti corrisposti al personale a tempo indeterminato</t>
  </si>
  <si>
    <t xml:space="preserve">U.1.01.01.01.002 </t>
  </si>
  <si>
    <t xml:space="preserve"> Voci stipendiali corrisposte al personale a tempo indeterminato</t>
  </si>
  <si>
    <t xml:space="preserve">U.1.01.01.01.003 </t>
  </si>
  <si>
    <t xml:space="preserve"> Straordinario per il personale a tempo indeterminato</t>
  </si>
  <si>
    <t xml:space="preserve">U.1.01.01.01.004 </t>
  </si>
  <si>
    <t xml:space="preserve"> Indennità ed altri compensi, esclusi i rimborsi spesa per missione, corrisposti al personale a tempo indeterminato</t>
  </si>
  <si>
    <t xml:space="preserve">U.1.01.01.01.005 </t>
  </si>
  <si>
    <t xml:space="preserve"> Arretrati per anni precedenti corrisposti al personale a tempo determinato</t>
  </si>
  <si>
    <t xml:space="preserve">U.1.01.01.01.006 </t>
  </si>
  <si>
    <t xml:space="preserve"> Voci stipendiali corrisposte al personale a tempo determinato</t>
  </si>
  <si>
    <t xml:space="preserve">U.1.01.01.01.008 </t>
  </si>
  <si>
    <t xml:space="preserve"> Indennità ed altri compensi, esclusi i rimborsi spesa documentati per missione, corrisposti al personale a tempo determinato</t>
  </si>
  <si>
    <t xml:space="preserve">U.1.01.01.01.009 </t>
  </si>
  <si>
    <t xml:space="preserve"> Assegni di ricerca</t>
  </si>
  <si>
    <t xml:space="preserve">U.1.01.01.02.002 </t>
  </si>
  <si>
    <t xml:space="preserve"> Buoni pasto</t>
  </si>
  <si>
    <t xml:space="preserve">U.1.01.01.02.999 </t>
  </si>
  <si>
    <t xml:space="preserve"> Altre spese per il personale n.a.c.</t>
  </si>
  <si>
    <t xml:space="preserve">U.1.01.02.01.001 </t>
  </si>
  <si>
    <t xml:space="preserve"> Contributi obbligatori per il personale</t>
  </si>
  <si>
    <t xml:space="preserve">U.1.01.02.01.003 </t>
  </si>
  <si>
    <t xml:space="preserve"> Contributi per indennità di fine rapporto</t>
  </si>
  <si>
    <t xml:space="preserve">U.1.01.02.01.999 </t>
  </si>
  <si>
    <t xml:space="preserve"> Altri contributi sociali effettivi n.a.c.</t>
  </si>
  <si>
    <t xml:space="preserve">U.1.01.02.02.001 </t>
  </si>
  <si>
    <t xml:space="preserve"> Assegni familiari</t>
  </si>
  <si>
    <t xml:space="preserve">U.1.02.01.01.001 </t>
  </si>
  <si>
    <t xml:space="preserve"> Imposta regionale sulle attività produttive (IRAP)</t>
  </si>
  <si>
    <t xml:space="preserve">U.1.02.01.02.001 </t>
  </si>
  <si>
    <t xml:space="preserve"> Imposta di registro e di bollo</t>
  </si>
  <si>
    <t xml:space="preserve">U.1.02.01.06.001 </t>
  </si>
  <si>
    <t xml:space="preserve"> Tassa e/o tariffa smaltimento rifiuti solidi urbani</t>
  </si>
  <si>
    <t xml:space="preserve">U.1.02.01.10.001 </t>
  </si>
  <si>
    <t xml:space="preserve"> Imposta sul reddito delle persone giuridiche (ex IRPEG)</t>
  </si>
  <si>
    <t xml:space="preserve">U.1.02.01.12.001 </t>
  </si>
  <si>
    <t xml:space="preserve"> Imposta Municipale Propria</t>
  </si>
  <si>
    <t xml:space="preserve">U.1.02.01.99.999 </t>
  </si>
  <si>
    <t xml:space="preserve"> Imposte, tasse e proventi assimilati a carico dell'ente n.a.c.</t>
  </si>
  <si>
    <t xml:space="preserve">U.1.03.01.01.001 </t>
  </si>
  <si>
    <t xml:space="preserve"> Giornali e riviste</t>
  </si>
  <si>
    <t xml:space="preserve">U.1.03.01.01.002 </t>
  </si>
  <si>
    <t xml:space="preserve"> Pubblicazioni</t>
  </si>
  <si>
    <t xml:space="preserve">U.1.03.01.02.001 </t>
  </si>
  <si>
    <t xml:space="preserve"> Carta, cancelleria e stampati</t>
  </si>
  <si>
    <t xml:space="preserve">U.1.03.01.02.002 </t>
  </si>
  <si>
    <t xml:space="preserve"> Carburanti, combustibili e lubrificanti </t>
  </si>
  <si>
    <t xml:space="preserve">U.1.03.01.02.007 </t>
  </si>
  <si>
    <t xml:space="preserve"> Altri materiali tecnico</t>
  </si>
  <si>
    <t xml:space="preserve">U.1.03.01.02.999 </t>
  </si>
  <si>
    <t xml:space="preserve"> Altri beni e materiali di consumo n.a.c.</t>
  </si>
  <si>
    <t xml:space="preserve">U.1.03.02.01.001 </t>
  </si>
  <si>
    <t xml:space="preserve"> Organi istituzionali dell'amministrazione </t>
  </si>
  <si>
    <t xml:space="preserve">U.1.03.02.01.002 </t>
  </si>
  <si>
    <t xml:space="preserve">U.1.03.02.01.008 </t>
  </si>
  <si>
    <t xml:space="preserve"> Compensi agli organi istituzionali di revisione, di controllo ed altri incarichi istituzionali dell'amministrazione</t>
  </si>
  <si>
    <t xml:space="preserve">U.1.03.02.02.002 </t>
  </si>
  <si>
    <t xml:space="preserve"> Indennità di missione e di trasferta</t>
  </si>
  <si>
    <t xml:space="preserve">U.1.03.02.02.004 </t>
  </si>
  <si>
    <t xml:space="preserve"> Pubblicità</t>
  </si>
  <si>
    <t xml:space="preserve">U.1.03.02.02.005 </t>
  </si>
  <si>
    <t xml:space="preserve"> Organizzazione e partecipazione a manifestazioni e convegni</t>
  </si>
  <si>
    <t xml:space="preserve">U.1.03.02.04.004 </t>
  </si>
  <si>
    <t xml:space="preserve"> Acquisto di servizi per formazione obbligatoria</t>
  </si>
  <si>
    <t xml:space="preserve">U.1.03.02.04.999 </t>
  </si>
  <si>
    <t xml:space="preserve"> Acquisto di servizi per altre spese per formazione e addestramento n.a.c.</t>
  </si>
  <si>
    <t xml:space="preserve">U.1.03.02.05.001 </t>
  </si>
  <si>
    <t xml:space="preserve"> Telefonia fissa</t>
  </si>
  <si>
    <t xml:space="preserve">U.1.03.02.05.002 </t>
  </si>
  <si>
    <t xml:space="preserve"> Telefonia mobile</t>
  </si>
  <si>
    <t xml:space="preserve">U.1.03.02.05.003 </t>
  </si>
  <si>
    <t xml:space="preserve"> Accesso a banche dati e a pubblicazioni on line</t>
  </si>
  <si>
    <t xml:space="preserve">U.1.03.02.05.004 </t>
  </si>
  <si>
    <t xml:space="preserve"> Energia elettrica</t>
  </si>
  <si>
    <t xml:space="preserve">U.1.03.02.05.005 </t>
  </si>
  <si>
    <t xml:space="preserve"> Acqua</t>
  </si>
  <si>
    <t xml:space="preserve">U.1.03.02.05.006 </t>
  </si>
  <si>
    <t xml:space="preserve"> Gas</t>
  </si>
  <si>
    <t xml:space="preserve">U.1.03.02.05.007 </t>
  </si>
  <si>
    <t xml:space="preserve"> Spese di condominio</t>
  </si>
  <si>
    <t xml:space="preserve">U.1.03.02.05.999 </t>
  </si>
  <si>
    <t xml:space="preserve"> Utenze e canoni per altri servizi n.a.c.</t>
  </si>
  <si>
    <t xml:space="preserve">U.1.03.02.07.001 </t>
  </si>
  <si>
    <t xml:space="preserve"> Locazione di beni immobili</t>
  </si>
  <si>
    <t xml:space="preserve">U.1.03.02.07.002 </t>
  </si>
  <si>
    <t xml:space="preserve"> Noleggi di mezzi di trasporto</t>
  </si>
  <si>
    <t xml:space="preserve">U.1.03.02.07.003 </t>
  </si>
  <si>
    <t xml:space="preserve"> Noleggi di attrezzature scientifiche e sanitarie</t>
  </si>
  <si>
    <t xml:space="preserve">U.1.03.02.07.004 </t>
  </si>
  <si>
    <t xml:space="preserve"> Noleggi di hardware</t>
  </si>
  <si>
    <t xml:space="preserve">U.1.03.02.07.006 </t>
  </si>
  <si>
    <t xml:space="preserve"> Licenze d'uso per software</t>
  </si>
  <si>
    <t xml:space="preserve">U.1.03.02.07.008 </t>
  </si>
  <si>
    <t xml:space="preserve"> Noleggi di impianti e macchinari</t>
  </si>
  <si>
    <t xml:space="preserve">U.1.03.02.07.999 </t>
  </si>
  <si>
    <t xml:space="preserve"> Altre spese sostenute per utilizzo di beni di terzi n.a.c.</t>
  </si>
  <si>
    <t xml:space="preserve">U.1.03.02.08.002 </t>
  </si>
  <si>
    <t xml:space="preserve"> Leasing operativo di attrezzature e macchinari</t>
  </si>
  <si>
    <t xml:space="preserve">U.1.03.02.08.999 </t>
  </si>
  <si>
    <t xml:space="preserve"> Leasing operativo di altri beni</t>
  </si>
  <si>
    <t xml:space="preserve">U.1.03.02.09.001 </t>
  </si>
  <si>
    <t xml:space="preserve"> Manutenzione ordinaria e riparazioni di mezzi di trasporto ad uso civile, di sicurezza e ordine pubblico</t>
  </si>
  <si>
    <t xml:space="preserve">U.1.03.02.09.004 </t>
  </si>
  <si>
    <t xml:space="preserve"> Manutenzione ordinaria e riparazioni di impianti e macchinari</t>
  </si>
  <si>
    <t xml:space="preserve">U.1.03.02.09.005 </t>
  </si>
  <si>
    <t xml:space="preserve"> Manutenzione ordinaria e riparazioni di attrezzature</t>
  </si>
  <si>
    <t xml:space="preserve">U.1.03.02.09.008 </t>
  </si>
  <si>
    <t xml:space="preserve"> Manutenzione ordinaria e riparazioni di beni immobili</t>
  </si>
  <si>
    <t xml:space="preserve">U.1.03.02.09.011 </t>
  </si>
  <si>
    <t xml:space="preserve"> Manutenzione ordinaria e riparazioni di altri beni materiali</t>
  </si>
  <si>
    <t xml:space="preserve">U.1.03.02.10.001 </t>
  </si>
  <si>
    <t xml:space="preserve"> Incarichi libero professionali di studi, ricerca e consulenza</t>
  </si>
  <si>
    <t xml:space="preserve">U.1.03.02.11.001 </t>
  </si>
  <si>
    <t xml:space="preserve"> Interpretariato e traduzioni</t>
  </si>
  <si>
    <t xml:space="preserve">U.1.03.02.11.006 </t>
  </si>
  <si>
    <t xml:space="preserve"> Patrocinio legale</t>
  </si>
  <si>
    <t xml:space="preserve">U.1.03.02.11.009 </t>
  </si>
  <si>
    <t xml:space="preserve"> Prestazioni tecnico</t>
  </si>
  <si>
    <t xml:space="preserve">U.1.03.02.11.010 </t>
  </si>
  <si>
    <t xml:space="preserve"> Deposito, mantenimento e tutela dei brevetti</t>
  </si>
  <si>
    <t xml:space="preserve">U.1.03.02.11.999 </t>
  </si>
  <si>
    <t xml:space="preserve"> Altre prestazioni professionali e specialistiche n.a.c.</t>
  </si>
  <si>
    <t xml:space="preserve">U.1.03.02.12.003 </t>
  </si>
  <si>
    <t xml:space="preserve"> Collaborazioni coordinate e a progetto</t>
  </si>
  <si>
    <t xml:space="preserve">U.1.03.02.12.999 </t>
  </si>
  <si>
    <t xml:space="preserve"> Altre forme di lavoro flessibile n.a.c.</t>
  </si>
  <si>
    <t xml:space="preserve">U.1.03.02.13.001 </t>
  </si>
  <si>
    <t xml:space="preserve"> Servizi di sorveglianza, custodia e accoglienza</t>
  </si>
  <si>
    <t xml:space="preserve">U.1.03.02.13.002 </t>
  </si>
  <si>
    <t xml:space="preserve"> Servizi di pulizia e lavanderia</t>
  </si>
  <si>
    <t xml:space="preserve">U.1.03.02.13.003 </t>
  </si>
  <si>
    <t xml:space="preserve"> Trasporti, traslochi e facchinaggio</t>
  </si>
  <si>
    <t xml:space="preserve">U.1.03.02.13.004 </t>
  </si>
  <si>
    <t xml:space="preserve"> Stampa e rilegatura</t>
  </si>
  <si>
    <t xml:space="preserve">U.1.03.02.13.006 </t>
  </si>
  <si>
    <t xml:space="preserve"> Rimozione e smaltimento di rifiuti tossico</t>
  </si>
  <si>
    <t xml:space="preserve">U.1.03.02.13.999 </t>
  </si>
  <si>
    <t xml:space="preserve"> Altri servizi ausiliari n.a.c.</t>
  </si>
  <si>
    <t xml:space="preserve">U.1.03.02.16.001 </t>
  </si>
  <si>
    <t xml:space="preserve"> Pubblicazione bandi di gara</t>
  </si>
  <si>
    <t xml:space="preserve">U.1.03.02.16.002 </t>
  </si>
  <si>
    <t xml:space="preserve"> Spese postali</t>
  </si>
  <si>
    <t xml:space="preserve">U.1.03.02.17.001 </t>
  </si>
  <si>
    <t xml:space="preserve"> Commissioni per servizi finanziari</t>
  </si>
  <si>
    <t xml:space="preserve">U.1.03.02.18.001 </t>
  </si>
  <si>
    <t xml:space="preserve"> Spese per accertamenti sanitari resi necessari dall'attività lavorativa</t>
  </si>
  <si>
    <t xml:space="preserve">U.1.03.02.19.001 </t>
  </si>
  <si>
    <t xml:space="preserve"> Gestione e manutenzione applicazioni</t>
  </si>
  <si>
    <t xml:space="preserve">U.1.03.02.19.002 </t>
  </si>
  <si>
    <t xml:space="preserve"> Assistenza all'utente e formazione</t>
  </si>
  <si>
    <t xml:space="preserve">U.1.03.02.19.004 </t>
  </si>
  <si>
    <t xml:space="preserve"> Servizi di rete per trasmissione dati e VoIP e relativa manutenzione</t>
  </si>
  <si>
    <t xml:space="preserve">U.1.03.02.19.005 </t>
  </si>
  <si>
    <t xml:space="preserve"> Servizi per i sistemi e relativa manutenzione</t>
  </si>
  <si>
    <t xml:space="preserve">U.1.03.02.19.006 </t>
  </si>
  <si>
    <t xml:space="preserve"> Servizi di sicurezza</t>
  </si>
  <si>
    <t xml:space="preserve">U.1.03.02.19.010 </t>
  </si>
  <si>
    <t xml:space="preserve"> Servizi di consulenza e prestazioni professionali ICT</t>
  </si>
  <si>
    <t xml:space="preserve">U.1.03.02.19.999 </t>
  </si>
  <si>
    <t xml:space="preserve"> Altri servizi informatici e di telecomunicazioni n.a.c.</t>
  </si>
  <si>
    <t xml:space="preserve">U.1.03.02.99.003 </t>
  </si>
  <si>
    <t xml:space="preserve"> Quote di associazioni</t>
  </si>
  <si>
    <t xml:space="preserve">U.1.03.02.99.004 </t>
  </si>
  <si>
    <t xml:space="preserve"> Altre spese per consultazioni elettorali dell'ente</t>
  </si>
  <si>
    <t xml:space="preserve">U.1.03.02.99.005 </t>
  </si>
  <si>
    <t xml:space="preserve"> Spese per commissioni e comitati dell'Ente</t>
  </si>
  <si>
    <t xml:space="preserve">U.1.03.02.99.011 </t>
  </si>
  <si>
    <t xml:space="preserve"> Servizi per attività di rappresentanza </t>
  </si>
  <si>
    <t xml:space="preserve">U.1.03.02.99.999 </t>
  </si>
  <si>
    <t xml:space="preserve"> Altri servizi diversi n.a.c.</t>
  </si>
  <si>
    <t xml:space="preserve">U.1.04.01.01.013 </t>
  </si>
  <si>
    <t xml:space="preserve"> Trasferimenti correnti a enti e istituzioni centrali di ricerca e Istituti e stazioni sperimentali per la ricerca</t>
  </si>
  <si>
    <t xml:space="preserve">U.1.04.01.01.999 </t>
  </si>
  <si>
    <t xml:space="preserve"> Trasferimenti correnti a altre Amministrazioni Centrali n.a.c.</t>
  </si>
  <si>
    <t xml:space="preserve">U.1.04.01.02.001 </t>
  </si>
  <si>
    <t xml:space="preserve"> Trasferimenti correnti a Regioni e province autonome</t>
  </si>
  <si>
    <t xml:space="preserve">U.1.04.01.02.008 </t>
  </si>
  <si>
    <t xml:space="preserve"> Trasferimenti correnti a Università</t>
  </si>
  <si>
    <t xml:space="preserve">U.1.04.01.02.999 </t>
  </si>
  <si>
    <t xml:space="preserve"> Trasferimenti correnti a altre Amministrazioni Locali n.a.c.</t>
  </si>
  <si>
    <t xml:space="preserve">U.1.04.02.03.001 </t>
  </si>
  <si>
    <t xml:space="preserve"> Borse di studio </t>
  </si>
  <si>
    <t xml:space="preserve">U.1.04.02.03.002 </t>
  </si>
  <si>
    <t xml:space="preserve"> Contratti di formazione specialistica area medica</t>
  </si>
  <si>
    <t xml:space="preserve">U.1.04.02.03.003 </t>
  </si>
  <si>
    <t xml:space="preserve"> Dottorati di ricerca</t>
  </si>
  <si>
    <t xml:space="preserve">U.1.04.02.05.999 </t>
  </si>
  <si>
    <t xml:space="preserve"> Altri trasferimenti a famiglie n.a.c.</t>
  </si>
  <si>
    <t xml:space="preserve">U.1.04.03.99.999 </t>
  </si>
  <si>
    <t xml:space="preserve"> Trasferimenti correnti a altre imprese</t>
  </si>
  <si>
    <t xml:space="preserve">U.1.04.04.01.001 </t>
  </si>
  <si>
    <t xml:space="preserve"> Trasferimenti correnti a Istituzioni Sociali Private </t>
  </si>
  <si>
    <t xml:space="preserve">U.1.04.05.04.001 </t>
  </si>
  <si>
    <t xml:space="preserve"> Trasferimenti correnti al Resto del Mondo</t>
  </si>
  <si>
    <t xml:space="preserve">U.1.04.05.99.001 </t>
  </si>
  <si>
    <t xml:space="preserve"> Altri Trasferimenti correnti alla UE</t>
  </si>
  <si>
    <t xml:space="preserve">U.1.07.04.05.001 </t>
  </si>
  <si>
    <t xml:space="preserve"> Interessi passivi su finanziamenti a breve termine ad altri soggetti</t>
  </si>
  <si>
    <t xml:space="preserve">U.1.07.05.05.999 </t>
  </si>
  <si>
    <t xml:space="preserve"> Interessi passivi su mutui e altri finanziamenti a medio lungo termine ad altri soggetti</t>
  </si>
  <si>
    <t xml:space="preserve">U.1.09.03.01.001 </t>
  </si>
  <si>
    <t xml:space="preserve"> Rimborsi di trasferimenti all'Unione Europea</t>
  </si>
  <si>
    <t xml:space="preserve">U.1.09.99.04.001 </t>
  </si>
  <si>
    <t xml:space="preserve"> Rimborsi di parte corrente a Famiglie di somme non dovute o incassate in eccesso</t>
  </si>
  <si>
    <t xml:space="preserve">U.1.10.03.01.001 </t>
  </si>
  <si>
    <t xml:space="preserve"> Versamenti IVA a debito per le gestioni commerciali</t>
  </si>
  <si>
    <t xml:space="preserve">U.1.10.04.01.003 </t>
  </si>
  <si>
    <t xml:space="preserve"> Premi di assicurazione per responsabilità civile verso terzi</t>
  </si>
  <si>
    <t xml:space="preserve">U.1.10.05.01.001 </t>
  </si>
  <si>
    <t xml:space="preserve"> Spese dovute a sanzioni</t>
  </si>
  <si>
    <t xml:space="preserve">U.1.10.05.04.001 </t>
  </si>
  <si>
    <t xml:space="preserve"> Oneri da contenzioso</t>
  </si>
  <si>
    <t xml:space="preserve">U.1.10.99.99.999 </t>
  </si>
  <si>
    <t xml:space="preserve"> Altre spese correnti n.a.c.</t>
  </si>
  <si>
    <t xml:space="preserve">U.2.02.01.01.001 </t>
  </si>
  <si>
    <t xml:space="preserve"> Mezzi di trasporto stradali</t>
  </si>
  <si>
    <t xml:space="preserve">U.2.02.01.03.001 </t>
  </si>
  <si>
    <t xml:space="preserve"> Mobili e arredi per ufficio</t>
  </si>
  <si>
    <t xml:space="preserve">U.2.02.01.03.002 </t>
  </si>
  <si>
    <t xml:space="preserve"> Mobili e arredi per alloggi e pertinenze</t>
  </si>
  <si>
    <t xml:space="preserve">U.2.02.01.03.003 </t>
  </si>
  <si>
    <t xml:space="preserve"> Mobili e arredi per laboratori</t>
  </si>
  <si>
    <t xml:space="preserve">U.2.02.01.03.999 </t>
  </si>
  <si>
    <t xml:space="preserve"> Mobili e arredi n.a.c.</t>
  </si>
  <si>
    <t xml:space="preserve">U.2.02.01.04.001 </t>
  </si>
  <si>
    <t xml:space="preserve"> Macchinari</t>
  </si>
  <si>
    <t xml:space="preserve">U.2.02.01.04.002 </t>
  </si>
  <si>
    <t xml:space="preserve"> Impianti</t>
  </si>
  <si>
    <t xml:space="preserve">U.2.02.01.05.001 </t>
  </si>
  <si>
    <t xml:space="preserve"> Attrezzature scientifiche</t>
  </si>
  <si>
    <t xml:space="preserve">U.2.02.01.05.002 </t>
  </si>
  <si>
    <t xml:space="preserve"> Attrezzature sanitarie</t>
  </si>
  <si>
    <t xml:space="preserve">U.2.02.01.05.999 </t>
  </si>
  <si>
    <t xml:space="preserve"> Attrezzature n.a.c.</t>
  </si>
  <si>
    <t xml:space="preserve">U.2.02.01.06.001 </t>
  </si>
  <si>
    <t xml:space="preserve"> Macchine per ufficio</t>
  </si>
  <si>
    <t xml:space="preserve">U.2.02.01.07.001 </t>
  </si>
  <si>
    <t xml:space="preserve"> Server</t>
  </si>
  <si>
    <t xml:space="preserve">U.2.02.01.07.002 </t>
  </si>
  <si>
    <t xml:space="preserve"> Postazioni di lavoro</t>
  </si>
  <si>
    <t xml:space="preserve">U.2.02.01.07.003 </t>
  </si>
  <si>
    <t xml:space="preserve"> Periferiche</t>
  </si>
  <si>
    <t xml:space="preserve">U.2.02.01.07.004 </t>
  </si>
  <si>
    <t xml:space="preserve"> Apparati di telecomunicazione</t>
  </si>
  <si>
    <t xml:space="preserve">U.2.02.01.07.005 </t>
  </si>
  <si>
    <t xml:space="preserve"> Tablet e dispositivi di telefonia fissa e mobile</t>
  </si>
  <si>
    <t xml:space="preserve">U.2.02.01.07.999 </t>
  </si>
  <si>
    <t xml:space="preserve"> Hardware n.a.c.</t>
  </si>
  <si>
    <t xml:space="preserve">U.2.02.01.09.007 </t>
  </si>
  <si>
    <t xml:space="preserve"> Fabbricati Ospedalieri e altre strutture sanitarie</t>
  </si>
  <si>
    <t xml:space="preserve">U.2.02.01.09.016 </t>
  </si>
  <si>
    <t xml:space="preserve"> Impianti sportivi</t>
  </si>
  <si>
    <t xml:space="preserve">U.2.02.01.09.019 </t>
  </si>
  <si>
    <t xml:space="preserve"> Fabbricati ad uso strumentale</t>
  </si>
  <si>
    <t xml:space="preserve">U.2.02.01.09.999 </t>
  </si>
  <si>
    <t xml:space="preserve"> Beni immobili n.a.c.</t>
  </si>
  <si>
    <t xml:space="preserve">U.2.02.01.10.009 </t>
  </si>
  <si>
    <t xml:space="preserve"> Fabbricati ad uso strumentale di valore culturale, storico ed artistico</t>
  </si>
  <si>
    <t xml:space="preserve">U.2.02.01.11.001 </t>
  </si>
  <si>
    <t xml:space="preserve"> Oggetti di valore</t>
  </si>
  <si>
    <t xml:space="preserve">U.2.02.01.99.001 </t>
  </si>
  <si>
    <t xml:space="preserve"> Materiale bibliografico</t>
  </si>
  <si>
    <t xml:space="preserve">U.2.02.01.99.999 </t>
  </si>
  <si>
    <t xml:space="preserve"> Altri beni materiali diversi</t>
  </si>
  <si>
    <t xml:space="preserve">U.2.02.03.02.001 </t>
  </si>
  <si>
    <t xml:space="preserve"> Sviluppo software e manutenzione evolutiva</t>
  </si>
  <si>
    <t xml:space="preserve">U.2.02.03.02.002 </t>
  </si>
  <si>
    <t xml:space="preserve"> Acquisto software</t>
  </si>
  <si>
    <t xml:space="preserve">U.2.02.03.05.001 </t>
  </si>
  <si>
    <t xml:space="preserve"> Incarichi professionali per la realizzazione di investimenti</t>
  </si>
  <si>
    <t xml:space="preserve">U.2.02.03.06.001 </t>
  </si>
  <si>
    <t xml:space="preserve"> Manutenzione straordinaria su beni demaniali di terzi</t>
  </si>
  <si>
    <t xml:space="preserve">U.2.02.03.06.999 </t>
  </si>
  <si>
    <t xml:space="preserve"> Manutenzione straordinaria su altri beni di terzi</t>
  </si>
  <si>
    <t xml:space="preserve">U.2.02.03.99.001 </t>
  </si>
  <si>
    <t xml:space="preserve"> Spese di investimento per beni immateriali n.a.c.</t>
  </si>
  <si>
    <t xml:space="preserve">U.2.03.01.01.013 </t>
  </si>
  <si>
    <t xml:space="preserve"> Contributi agli investimenti a enti e istituzioni centrali di ricerca e Istituti e stazioni sperimentali per la ricerca</t>
  </si>
  <si>
    <t xml:space="preserve">U.2.03.01.02.001 </t>
  </si>
  <si>
    <t xml:space="preserve"> Contributi agli investimenti a Regioni e province autonome</t>
  </si>
  <si>
    <t xml:space="preserve">U.2.03.01.02.008 </t>
  </si>
  <si>
    <t xml:space="preserve"> Contributi agli investimenti a Università</t>
  </si>
  <si>
    <t xml:space="preserve">U.2.03.01.03.002 </t>
  </si>
  <si>
    <t xml:space="preserve"> Contributi agli investimenti a INAIL</t>
  </si>
  <si>
    <t xml:space="preserve">U.2.03.03.03.999 </t>
  </si>
  <si>
    <t xml:space="preserve"> Contributi agli investimenti a altre Imprese</t>
  </si>
  <si>
    <t xml:space="preserve">U.2.03.04.01.001 </t>
  </si>
  <si>
    <t xml:space="preserve"> Contributi agli investimenti a Istituzioni Sociali Private </t>
  </si>
  <si>
    <t xml:space="preserve">U.2.03.05.01.001 </t>
  </si>
  <si>
    <t xml:space="preserve"> Contributi agli investimenti all'Unione Europea</t>
  </si>
  <si>
    <t xml:space="preserve">U.7.01.02.01.001 </t>
  </si>
  <si>
    <t xml:space="preserve"> Versamenti di ritenute erariali su Redditi da lavoro dipendente riscosse per conto terzi</t>
  </si>
  <si>
    <t xml:space="preserve">U.7.01.02.02.001 </t>
  </si>
  <si>
    <t xml:space="preserve"> Versamenti di ritenute previdenziali e assistenziali su Redditi da lavoro dipendente riscosse per conto terzi</t>
  </si>
  <si>
    <t xml:space="preserve">U.7.01.02.99.999 </t>
  </si>
  <si>
    <t xml:space="preserve"> Altri versamenti di ritenute al personale dipendente per conto di terzi</t>
  </si>
  <si>
    <t xml:space="preserve">U.7.01.03.01.001 </t>
  </si>
  <si>
    <t xml:space="preserve"> Versamenti di ritenute erariali su Redditi da lavoro autonomo per conto terzi</t>
  </si>
  <si>
    <t xml:space="preserve">U.7.01.03.02.001 </t>
  </si>
  <si>
    <t xml:space="preserve"> Versamenti di ritenute previdenziali e assistenziali su Redditi da lavoro autonomo per conto terzi</t>
  </si>
  <si>
    <t xml:space="preserve">U.7.01.99.03.001 </t>
  </si>
  <si>
    <t xml:space="preserve"> Costituzione fondi economali e carte aziendali</t>
  </si>
  <si>
    <t xml:space="preserve">U.7.01.99.99.999 </t>
  </si>
  <si>
    <t xml:space="preserve"> Altre uscite per partite di giro n.a.c.</t>
  </si>
  <si>
    <t xml:space="preserve">U.7.02.04.02.001 </t>
  </si>
  <si>
    <t xml:space="preserve"> Restituzione di depositi cauzionali o contrattuali di terzi</t>
  </si>
  <si>
    <t>RIEPILOGO</t>
  </si>
  <si>
    <t>MISSIONI</t>
  </si>
  <si>
    <t>PROGRAMMI</t>
  </si>
  <si>
    <t>Ricerca scientifica e tecnologica di base</t>
  </si>
  <si>
    <t>Ricerca scientifica e tecnologica applicata</t>
  </si>
  <si>
    <t>Sistema universitario e formazione post universitaria</t>
  </si>
  <si>
    <t>Diritto allo studio nell'istruzione universitaria</t>
  </si>
  <si>
    <t>Assistenza in materia sanitaria</t>
  </si>
  <si>
    <t>Indirizzo politico</t>
  </si>
  <si>
    <t>Servizi e affari generali per le amministrazioni</t>
  </si>
  <si>
    <t>Fondi da assegnare</t>
  </si>
  <si>
    <t>COFOG</t>
  </si>
  <si>
    <t>RENDICONTO UNICO  DI ATENEO IN CONTABILITA' FINANZIARIA PER L'ESERCIZIO 2019
PAGAMENTI</t>
  </si>
  <si>
    <t>RENDICONTO  FINANZIARIO</t>
  </si>
  <si>
    <t>FLUSSO MONETARIO (CASH FLOW) ASSORBITO\GENERATO DALLA GESTIONE CORRENTE</t>
  </si>
  <si>
    <t>RISULTATO DELL'ESERCIZIO</t>
  </si>
  <si>
    <t>Rettifica voci che non hanno avuto effetto sulla liquidità</t>
  </si>
  <si>
    <t>FLUSSO MONETARIO (CASH FLOW) ASSORBITO\GENERATO DALLE VARIAZIONI DEL CAPITALE CIRCOLANTE</t>
  </si>
  <si>
    <t>Diminuzione dei crediti</t>
  </si>
  <si>
    <t>Incremento delle rimanenze</t>
  </si>
  <si>
    <t>Diminuzione dei debiti</t>
  </si>
  <si>
    <t>A) FLUSSO DI CASSA (CASH FLOW) OPERATIVO</t>
  </si>
  <si>
    <t>INVESTIMENTI IN IMMOBILIZZAZIONI</t>
  </si>
  <si>
    <t>Materiali</t>
  </si>
  <si>
    <t>Immateriali</t>
  </si>
  <si>
    <t>Finanziarie</t>
  </si>
  <si>
    <t>DISINVESTIMENTI IN IMMOBILIZZAZIONI</t>
  </si>
  <si>
    <t>B) FLUSSO MONETARIO (CASH FLOW) DA ATTIVITA' DI INVESTIMENTO/DISINVESTIMENTO</t>
  </si>
  <si>
    <t>ATTIVITA' DI FINANZIAMENTO</t>
  </si>
  <si>
    <t>Variazione netta dei finanziamenti a medio-lungo termine</t>
  </si>
  <si>
    <t>C) FLUSSO MONETARIO (CASH FLOW) DA ATTIVITA' DI FINANZIAMENTO</t>
  </si>
  <si>
    <t>FLUSSO MONETARIO (CASH FLOW) DELL'ESERCIZIO (A + B + C)</t>
  </si>
  <si>
    <t>DISPONIBILITA' MONETARIA NETTA INIZIALE</t>
  </si>
  <si>
    <t>DISPONIBILITA' MONETARIA NETTA FINALE</t>
  </si>
  <si>
    <t>CASH FLOW DELL'ESERCIZIO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</si>
</sst>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_-;\-* #,##0.00_-;_-* &quot;-&quot;??_-;_-@_-"/>
    <numFmt numFmtId="165" formatCode="_-&quot;€&quot;\ * #,##0.00_-;\-&quot;€&quot;\ * #,##0.00_-;_-&quot;€&quot;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Times New Roman"/>
      <family val="1"/>
    </font>
    <font>
      <b/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224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822433"/>
        <bgColor theme="4" tint="0.79998168889431442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8">
    <xf numFmtId="0" fontId="0" fillId="0" borderId="0" xfId="0"/>
    <xf numFmtId="4" fontId="0" fillId="0" borderId="0" xfId="0" applyNumberFormat="1"/>
    <xf numFmtId="0" fontId="4" fillId="2" borderId="1" xfId="0" quotePrefix="1" applyFont="1" applyFill="1" applyBorder="1" applyAlignment="1">
      <alignment horizontal="center" vertical="center"/>
    </xf>
    <xf numFmtId="1" fontId="4" fillId="2" borderId="2" xfId="1" quotePrefix="1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4" fontId="5" fillId="3" borderId="3" xfId="1" applyNumberFormat="1" applyFont="1" applyFill="1" applyBorder="1" applyAlignment="1">
      <alignment horizontal="right" vertical="center"/>
    </xf>
    <xf numFmtId="0" fontId="6" fillId="0" borderId="4" xfId="0" applyFont="1" applyBorder="1"/>
    <xf numFmtId="4" fontId="6" fillId="0" borderId="4" xfId="1" applyNumberFormat="1" applyFont="1" applyBorder="1" applyAlignment="1">
      <alignment horizontal="right"/>
    </xf>
    <xf numFmtId="0" fontId="7" fillId="0" borderId="4" xfId="0" applyFont="1" applyBorder="1" applyAlignment="1">
      <alignment horizontal="left" indent="3"/>
    </xf>
    <xf numFmtId="4" fontId="7" fillId="0" borderId="4" xfId="1" applyNumberFormat="1" applyFont="1" applyBorder="1" applyAlignment="1">
      <alignment horizontal="right"/>
    </xf>
    <xf numFmtId="0" fontId="7" fillId="0" borderId="4" xfId="0" applyFont="1" applyFill="1" applyBorder="1" applyAlignment="1">
      <alignment horizontal="left" indent="3"/>
    </xf>
    <xf numFmtId="4" fontId="8" fillId="0" borderId="4" xfId="1" applyNumberFormat="1" applyFont="1" applyBorder="1" applyAlignment="1">
      <alignment horizontal="right"/>
    </xf>
    <xf numFmtId="0" fontId="6" fillId="0" borderId="5" xfId="0" applyFont="1" applyBorder="1"/>
    <xf numFmtId="0" fontId="4" fillId="2" borderId="6" xfId="0" quotePrefix="1" applyFont="1" applyFill="1" applyBorder="1" applyAlignment="1">
      <alignment horizontal="left" vertical="center"/>
    </xf>
    <xf numFmtId="4" fontId="4" fillId="2" borderId="6" xfId="1" quotePrefix="1" applyNumberFormat="1" applyFont="1" applyFill="1" applyBorder="1" applyAlignment="1">
      <alignment horizontal="right" vertical="center"/>
    </xf>
    <xf numFmtId="0" fontId="9" fillId="0" borderId="4" xfId="0" applyFont="1" applyBorder="1" applyAlignment="1">
      <alignment horizontal="left" indent="3"/>
    </xf>
    <xf numFmtId="4" fontId="7" fillId="0" borderId="4" xfId="1" applyNumberFormat="1" applyFont="1" applyFill="1" applyBorder="1" applyAlignment="1">
      <alignment horizontal="right"/>
    </xf>
    <xf numFmtId="0" fontId="9" fillId="0" borderId="4" xfId="0" applyFont="1" applyBorder="1" applyAlignment="1">
      <alignment horizontal="left" indent="5"/>
    </xf>
    <xf numFmtId="0" fontId="9" fillId="0" borderId="4" xfId="0" applyFont="1" applyFill="1" applyBorder="1" applyAlignment="1">
      <alignment horizontal="left" indent="5"/>
    </xf>
    <xf numFmtId="4" fontId="9" fillId="0" borderId="4" xfId="1" applyNumberFormat="1" applyFont="1" applyBorder="1" applyAlignment="1">
      <alignment horizontal="right"/>
    </xf>
    <xf numFmtId="0" fontId="4" fillId="2" borderId="7" xfId="0" quotePrefix="1" applyFont="1" applyFill="1" applyBorder="1" applyAlignment="1">
      <alignment horizontal="left" vertical="center"/>
    </xf>
    <xf numFmtId="0" fontId="5" fillId="3" borderId="4" xfId="0" applyFont="1" applyFill="1" applyBorder="1" applyAlignment="1">
      <alignment vertical="center"/>
    </xf>
    <xf numFmtId="4" fontId="5" fillId="3" borderId="4" xfId="1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vertical="center" wrapText="1"/>
    </xf>
    <xf numFmtId="43" fontId="0" fillId="0" borderId="0" xfId="1" applyFont="1"/>
    <xf numFmtId="43" fontId="0" fillId="0" borderId="0" xfId="0" applyNumberFormat="1"/>
    <xf numFmtId="0" fontId="0" fillId="4" borderId="0" xfId="0" applyFill="1" applyAlignment="1">
      <alignment vertical="center"/>
    </xf>
    <xf numFmtId="4" fontId="0" fillId="4" borderId="0" xfId="1" applyNumberFormat="1" applyFont="1" applyFill="1" applyAlignment="1">
      <alignment vertical="center"/>
    </xf>
    <xf numFmtId="4" fontId="0" fillId="4" borderId="0" xfId="0" applyNumberFormat="1" applyFill="1" applyAlignment="1">
      <alignment vertical="center"/>
    </xf>
    <xf numFmtId="0" fontId="10" fillId="2" borderId="6" xfId="0" quotePrefix="1" applyFont="1" applyFill="1" applyBorder="1" applyAlignment="1">
      <alignment horizontal="center" vertical="center"/>
    </xf>
    <xf numFmtId="1" fontId="11" fillId="2" borderId="6" xfId="1" quotePrefix="1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vertical="center"/>
    </xf>
    <xf numFmtId="4" fontId="6" fillId="3" borderId="3" xfId="1" applyNumberFormat="1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4" fontId="6" fillId="3" borderId="9" xfId="2" applyNumberFormat="1" applyFont="1" applyFill="1" applyBorder="1" applyAlignment="1">
      <alignment vertical="center"/>
    </xf>
    <xf numFmtId="0" fontId="9" fillId="4" borderId="8" xfId="0" applyFont="1" applyFill="1" applyBorder="1" applyAlignment="1">
      <alignment horizontal="left" vertical="center" indent="2"/>
    </xf>
    <xf numFmtId="4" fontId="9" fillId="4" borderId="4" xfId="1" applyNumberFormat="1" applyFont="1" applyFill="1" applyBorder="1" applyAlignment="1">
      <alignment vertical="center"/>
    </xf>
    <xf numFmtId="0" fontId="9" fillId="4" borderId="4" xfId="0" applyFont="1" applyFill="1" applyBorder="1" applyAlignment="1">
      <alignment horizontal="left" vertical="center" indent="2"/>
    </xf>
    <xf numFmtId="4" fontId="9" fillId="4" borderId="9" xfId="0" applyNumberFormat="1" applyFont="1" applyFill="1" applyBorder="1" applyAlignment="1">
      <alignment vertical="center"/>
    </xf>
    <xf numFmtId="0" fontId="6" fillId="4" borderId="8" xfId="0" applyFont="1" applyFill="1" applyBorder="1" applyAlignment="1">
      <alignment horizontal="left" vertical="center" indent="2"/>
    </xf>
    <xf numFmtId="4" fontId="6" fillId="4" borderId="4" xfId="1" applyNumberFormat="1" applyFont="1" applyFill="1" applyBorder="1" applyAlignment="1">
      <alignment vertical="center"/>
    </xf>
    <xf numFmtId="0" fontId="6" fillId="4" borderId="4" xfId="0" applyFont="1" applyFill="1" applyBorder="1" applyAlignment="1">
      <alignment horizontal="left" vertical="center" indent="2"/>
    </xf>
    <xf numFmtId="4" fontId="6" fillId="4" borderId="9" xfId="2" applyNumberFormat="1" applyFont="1" applyFill="1" applyBorder="1" applyAlignment="1">
      <alignment vertical="center"/>
    </xf>
    <xf numFmtId="4" fontId="9" fillId="0" borderId="4" xfId="1" applyNumberFormat="1" applyFont="1" applyFill="1" applyBorder="1" applyAlignment="1">
      <alignment vertical="center"/>
    </xf>
    <xf numFmtId="4" fontId="9" fillId="4" borderId="9" xfId="1" applyNumberFormat="1" applyFont="1" applyFill="1" applyBorder="1" applyAlignment="1">
      <alignment vertical="center"/>
    </xf>
    <xf numFmtId="4" fontId="6" fillId="4" borderId="4" xfId="2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indent="2"/>
    </xf>
    <xf numFmtId="4" fontId="7" fillId="0" borderId="9" xfId="1" applyNumberFormat="1" applyFont="1" applyFill="1" applyBorder="1" applyAlignment="1">
      <alignment vertical="center"/>
    </xf>
    <xf numFmtId="4" fontId="6" fillId="3" borderId="4" xfId="1" applyNumberFormat="1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4" fontId="9" fillId="4" borderId="4" xfId="0" applyNumberFormat="1" applyFont="1" applyFill="1" applyBorder="1" applyAlignment="1">
      <alignment vertical="center"/>
    </xf>
    <xf numFmtId="4" fontId="6" fillId="3" borderId="4" xfId="2" applyNumberFormat="1" applyFont="1" applyFill="1" applyBorder="1" applyAlignment="1">
      <alignment vertical="center"/>
    </xf>
    <xf numFmtId="4" fontId="6" fillId="3" borderId="9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indent="2"/>
    </xf>
    <xf numFmtId="4" fontId="6" fillId="4" borderId="9" xfId="1" applyNumberFormat="1" applyFont="1" applyFill="1" applyBorder="1" applyAlignment="1">
      <alignment vertical="center"/>
    </xf>
    <xf numFmtId="4" fontId="9" fillId="4" borderId="0" xfId="1" applyNumberFormat="1" applyFont="1" applyFill="1" applyAlignment="1">
      <alignment vertical="center"/>
    </xf>
    <xf numFmtId="0" fontId="9" fillId="4" borderId="7" xfId="0" applyFont="1" applyFill="1" applyBorder="1" applyAlignment="1">
      <alignment horizontal="left" vertical="center" indent="2"/>
    </xf>
    <xf numFmtId="4" fontId="9" fillId="4" borderId="5" xfId="1" applyNumberFormat="1" applyFont="1" applyFill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4" fontId="9" fillId="4" borderId="10" xfId="0" applyNumberFormat="1" applyFont="1" applyFill="1" applyBorder="1" applyAlignment="1">
      <alignment vertical="center"/>
    </xf>
    <xf numFmtId="0" fontId="10" fillId="2" borderId="1" xfId="0" quotePrefix="1" applyFont="1" applyFill="1" applyBorder="1" applyAlignment="1">
      <alignment horizontal="center" vertical="center"/>
    </xf>
    <xf numFmtId="4" fontId="10" fillId="2" borderId="6" xfId="1" quotePrefix="1" applyNumberFormat="1" applyFont="1" applyFill="1" applyBorder="1" applyAlignment="1">
      <alignment horizontal="right" vertical="center"/>
    </xf>
    <xf numFmtId="0" fontId="10" fillId="2" borderId="5" xfId="0" quotePrefix="1" applyFont="1" applyFill="1" applyBorder="1" applyAlignment="1">
      <alignment horizontal="center" vertical="center"/>
    </xf>
    <xf numFmtId="4" fontId="10" fillId="2" borderId="10" xfId="0" quotePrefix="1" applyNumberFormat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vertical="center"/>
    </xf>
    <xf numFmtId="4" fontId="6" fillId="3" borderId="5" xfId="1" applyNumberFormat="1" applyFont="1" applyFill="1" applyBorder="1" applyAlignment="1">
      <alignment vertical="center"/>
    </xf>
    <xf numFmtId="165" fontId="0" fillId="4" borderId="0" xfId="0" applyNumberFormat="1" applyFill="1" applyAlignment="1">
      <alignment vertical="center"/>
    </xf>
    <xf numFmtId="0" fontId="12" fillId="0" borderId="0" xfId="0" applyFont="1" applyBorder="1" applyAlignment="1">
      <alignment vertical="center" wrapText="1"/>
    </xf>
    <xf numFmtId="0" fontId="0" fillId="0" borderId="20" xfId="0" applyBorder="1"/>
    <xf numFmtId="0" fontId="0" fillId="0" borderId="5" xfId="0" applyBorder="1"/>
    <xf numFmtId="43" fontId="0" fillId="0" borderId="21" xfId="1" applyFont="1" applyBorder="1"/>
    <xf numFmtId="0" fontId="0" fillId="0" borderId="15" xfId="0" applyBorder="1"/>
    <xf numFmtId="0" fontId="0" fillId="0" borderId="6" xfId="0" applyBorder="1"/>
    <xf numFmtId="43" fontId="2" fillId="2" borderId="24" xfId="1" applyFont="1" applyFill="1" applyBorder="1" applyAlignment="1">
      <alignment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2" fillId="5" borderId="25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2" fillId="5" borderId="2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0" xfId="0" applyBorder="1" applyAlignment="1">
      <alignment vertical="center"/>
    </xf>
    <xf numFmtId="0" fontId="0" fillId="0" borderId="5" xfId="0" applyBorder="1" applyAlignment="1">
      <alignment wrapText="1"/>
    </xf>
    <xf numFmtId="43" fontId="0" fillId="0" borderId="6" xfId="1" applyFont="1" applyBorder="1"/>
    <xf numFmtId="43" fontId="0" fillId="0" borderId="5" xfId="1" applyFont="1" applyBorder="1"/>
    <xf numFmtId="164" fontId="0" fillId="0" borderId="21" xfId="0" applyNumberFormat="1" applyBorder="1"/>
    <xf numFmtId="0" fontId="0" fillId="0" borderId="15" xfId="0" applyBorder="1" applyAlignment="1">
      <alignment vertical="center"/>
    </xf>
    <xf numFmtId="0" fontId="0" fillId="0" borderId="6" xfId="0" applyBorder="1" applyAlignment="1">
      <alignment wrapText="1"/>
    </xf>
    <xf numFmtId="164" fontId="0" fillId="0" borderId="29" xfId="0" applyNumberFormat="1" applyBorder="1"/>
    <xf numFmtId="0" fontId="3" fillId="0" borderId="0" xfId="0" applyFont="1" applyBorder="1"/>
    <xf numFmtId="43" fontId="2" fillId="2" borderId="31" xfId="1" applyFont="1" applyFill="1" applyBorder="1"/>
    <xf numFmtId="0" fontId="0" fillId="0" borderId="11" xfId="0" applyBorder="1"/>
    <xf numFmtId="164" fontId="2" fillId="2" borderId="18" xfId="0" applyNumberFormat="1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 wrapText="1"/>
    </xf>
    <xf numFmtId="164" fontId="2" fillId="5" borderId="26" xfId="0" applyNumberFormat="1" applyFont="1" applyFill="1" applyBorder="1" applyAlignment="1">
      <alignment horizontal="center" vertical="center" wrapText="1"/>
    </xf>
    <xf numFmtId="164" fontId="2" fillId="5" borderId="25" xfId="0" applyNumberFormat="1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vertical="center"/>
    </xf>
    <xf numFmtId="43" fontId="13" fillId="2" borderId="37" xfId="1" applyFont="1" applyFill="1" applyBorder="1" applyAlignment="1">
      <alignment vertical="center"/>
    </xf>
    <xf numFmtId="164" fontId="2" fillId="2" borderId="38" xfId="0" applyNumberFormat="1" applyFont="1" applyFill="1" applyBorder="1" applyAlignment="1">
      <alignment vertical="center"/>
    </xf>
    <xf numFmtId="164" fontId="2" fillId="2" borderId="39" xfId="0" applyNumberFormat="1" applyFont="1" applyFill="1" applyBorder="1" applyAlignment="1">
      <alignment vertical="center"/>
    </xf>
    <xf numFmtId="164" fontId="2" fillId="2" borderId="40" xfId="0" applyNumberFormat="1" applyFont="1" applyFill="1" applyBorder="1" applyAlignment="1">
      <alignment vertical="center"/>
    </xf>
    <xf numFmtId="164" fontId="2" fillId="2" borderId="38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6" fillId="0" borderId="6" xfId="0" applyFont="1" applyBorder="1" applyAlignment="1">
      <alignment vertical="center"/>
    </xf>
    <xf numFmtId="4" fontId="6" fillId="0" borderId="6" xfId="0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4" fontId="9" fillId="0" borderId="6" xfId="0" applyNumberFormat="1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4" fontId="6" fillId="3" borderId="6" xfId="0" applyNumberFormat="1" applyFont="1" applyFill="1" applyBorder="1" applyAlignment="1">
      <alignment vertical="center"/>
    </xf>
    <xf numFmtId="0" fontId="8" fillId="3" borderId="6" xfId="0" quotePrefix="1" applyFont="1" applyFill="1" applyBorder="1" applyAlignment="1">
      <alignment horizontal="left" vertical="center" wrapText="1"/>
    </xf>
    <xf numFmtId="4" fontId="9" fillId="0" borderId="6" xfId="0" applyNumberFormat="1" applyFont="1" applyBorder="1" applyAlignment="1">
      <alignment vertical="center"/>
    </xf>
    <xf numFmtId="0" fontId="7" fillId="0" borderId="6" xfId="0" quotePrefix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vertical="center"/>
    </xf>
    <xf numFmtId="4" fontId="8" fillId="3" borderId="6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6" xfId="0" quotePrefix="1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8" fillId="3" borderId="6" xfId="0" quotePrefix="1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12" fillId="0" borderId="11" xfId="0" applyFont="1" applyBorder="1" applyAlignment="1">
      <alignment horizontal="right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43" fontId="2" fillId="2" borderId="14" xfId="1" applyFont="1" applyFill="1" applyBorder="1" applyAlignment="1">
      <alignment horizontal="center" vertical="center"/>
    </xf>
    <xf numFmtId="43" fontId="2" fillId="2" borderId="16" xfId="1" applyFont="1" applyFill="1" applyBorder="1" applyAlignment="1">
      <alignment horizontal="center" vertical="center"/>
    </xf>
    <xf numFmtId="43" fontId="2" fillId="2" borderId="19" xfId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164" fontId="2" fillId="2" borderId="28" xfId="0" applyNumberFormat="1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1926503</xdr:colOff>
      <xdr:row>0</xdr:row>
      <xdr:rowOff>756476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B8D3EE1-7784-464D-93F4-46A7AA9B2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26503" cy="7437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112059</xdr:rowOff>
    </xdr:from>
    <xdr:to>
      <xdr:col>0</xdr:col>
      <xdr:colOff>2350648</xdr:colOff>
      <xdr:row>0</xdr:row>
      <xdr:rowOff>1019735</xdr:rowOff>
    </xdr:to>
    <xdr:pic>
      <xdr:nvPicPr>
        <xdr:cNvPr id="4" name="Picture 1" descr="Rip 6_Ragioneria">
          <a:extLst>
            <a:ext uri="{FF2B5EF4-FFF2-40B4-BE49-F238E27FC236}">
              <a16:creationId xmlns:a16="http://schemas.microsoft.com/office/drawing/2014/main" id="{6EF410EB-7F5F-4AFE-9819-BA594421A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8679" t="57547"/>
        <a:stretch>
          <a:fillRect/>
        </a:stretch>
      </xdr:blipFill>
      <xdr:spPr bwMode="auto">
        <a:xfrm>
          <a:off x="0" y="112059"/>
          <a:ext cx="2350648" cy="907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0</xdr:col>
      <xdr:colOff>1952625</xdr:colOff>
      <xdr:row>0</xdr:row>
      <xdr:rowOff>742950</xdr:rowOff>
    </xdr:to>
    <xdr:pic>
      <xdr:nvPicPr>
        <xdr:cNvPr id="3" name="Picture 1" descr="Rip 6_Ragioneria">
          <a:extLst>
            <a:ext uri="{FF2B5EF4-FFF2-40B4-BE49-F238E27FC236}">
              <a16:creationId xmlns:a16="http://schemas.microsoft.com/office/drawing/2014/main" id="{D1EF3575-9F6B-405D-B009-77F46DB2A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8679" t="57547"/>
        <a:stretch>
          <a:fillRect/>
        </a:stretch>
      </xdr:blipFill>
      <xdr:spPr bwMode="auto">
        <a:xfrm>
          <a:off x="28575" y="0"/>
          <a:ext cx="19240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186765</xdr:colOff>
      <xdr:row>1</xdr:row>
      <xdr:rowOff>25639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D05E036-58A2-4D37-B85C-E0E51F778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368176" cy="9818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539750</xdr:colOff>
      <xdr:row>0</xdr:row>
      <xdr:rowOff>850900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1A1D4E5-B9A9-4AA6-99CE-26D53F01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35150" cy="85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EE9EA-DD89-4D0D-8CC3-0FB47A168897}">
  <dimension ref="A1:D64"/>
  <sheetViews>
    <sheetView tabSelected="1" workbookViewId="0">
      <selection activeCell="A2" sqref="A2"/>
    </sheetView>
  </sheetViews>
  <sheetFormatPr defaultRowHeight="15" x14ac:dyDescent="0.25"/>
  <cols>
    <col min="1" max="1" width="101.7109375" customWidth="1"/>
    <col min="2" max="2" width="21.5703125" customWidth="1"/>
    <col min="3" max="3" width="16.140625" style="24" bestFit="1" customWidth="1"/>
  </cols>
  <sheetData>
    <row r="1" spans="1:4" ht="66.95" customHeight="1" x14ac:dyDescent="0.25"/>
    <row r="2" spans="1:4" ht="30.6" customHeight="1" x14ac:dyDescent="0.25">
      <c r="A2" s="2" t="s">
        <v>0</v>
      </c>
      <c r="B2" s="3">
        <v>2020</v>
      </c>
    </row>
    <row r="3" spans="1:4" x14ac:dyDescent="0.25">
      <c r="A3" s="4" t="s">
        <v>1</v>
      </c>
      <c r="B3" s="5"/>
    </row>
    <row r="4" spans="1:4" x14ac:dyDescent="0.25">
      <c r="A4" s="6" t="s">
        <v>2</v>
      </c>
      <c r="B4" s="7">
        <f>SUM(B5:B7)</f>
        <v>157588532.03999999</v>
      </c>
      <c r="D4" s="25"/>
    </row>
    <row r="5" spans="1:4" x14ac:dyDescent="0.25">
      <c r="A5" s="8" t="s">
        <v>3</v>
      </c>
      <c r="B5" s="9">
        <v>121708553.15000001</v>
      </c>
      <c r="D5" s="25"/>
    </row>
    <row r="6" spans="1:4" x14ac:dyDescent="0.25">
      <c r="A6" s="8" t="s">
        <v>4</v>
      </c>
      <c r="B6" s="9">
        <v>13486592.289999999</v>
      </c>
      <c r="D6" s="25"/>
    </row>
    <row r="7" spans="1:4" x14ac:dyDescent="0.25">
      <c r="A7" s="8" t="s">
        <v>5</v>
      </c>
      <c r="B7" s="9">
        <v>22393386.600000001</v>
      </c>
      <c r="D7" s="25"/>
    </row>
    <row r="8" spans="1:4" x14ac:dyDescent="0.25">
      <c r="A8" s="6" t="s">
        <v>6</v>
      </c>
      <c r="B8" s="7">
        <f>SUM(B9:B15)</f>
        <v>618578440.53999996</v>
      </c>
      <c r="D8" s="25"/>
    </row>
    <row r="9" spans="1:4" x14ac:dyDescent="0.25">
      <c r="A9" s="8" t="s">
        <v>7</v>
      </c>
      <c r="B9" s="9">
        <v>576992258.25999999</v>
      </c>
      <c r="D9" s="25"/>
    </row>
    <row r="10" spans="1:4" x14ac:dyDescent="0.25">
      <c r="A10" s="8" t="s">
        <v>8</v>
      </c>
      <c r="B10" s="9">
        <v>2368968.0300000003</v>
      </c>
      <c r="D10" s="25"/>
    </row>
    <row r="11" spans="1:4" x14ac:dyDescent="0.25">
      <c r="A11" s="8" t="s">
        <v>9</v>
      </c>
      <c r="B11" s="9">
        <v>332574.84999999998</v>
      </c>
      <c r="D11" s="25"/>
    </row>
    <row r="12" spans="1:4" x14ac:dyDescent="0.25">
      <c r="A12" s="10" t="s">
        <v>10</v>
      </c>
      <c r="B12" s="9">
        <v>11126786.600000001</v>
      </c>
      <c r="D12" s="25"/>
    </row>
    <row r="13" spans="1:4" x14ac:dyDescent="0.25">
      <c r="A13" s="8" t="s">
        <v>11</v>
      </c>
      <c r="B13" s="9">
        <v>236438.73</v>
      </c>
      <c r="D13" s="25"/>
    </row>
    <row r="14" spans="1:4" x14ac:dyDescent="0.25">
      <c r="A14" s="8" t="s">
        <v>12</v>
      </c>
      <c r="B14" s="9">
        <v>20917329.390000001</v>
      </c>
      <c r="D14" s="25"/>
    </row>
    <row r="15" spans="1:4" x14ac:dyDescent="0.25">
      <c r="A15" s="8" t="s">
        <v>13</v>
      </c>
      <c r="B15" s="9">
        <v>6604084.6800000006</v>
      </c>
      <c r="D15" s="25"/>
    </row>
    <row r="16" spans="1:4" x14ac:dyDescent="0.25">
      <c r="A16" s="6" t="s">
        <v>14</v>
      </c>
      <c r="B16" s="7">
        <v>0</v>
      </c>
      <c r="D16" s="25"/>
    </row>
    <row r="17" spans="1:4" x14ac:dyDescent="0.25">
      <c r="A17" s="6" t="s">
        <v>15</v>
      </c>
      <c r="B17" s="7">
        <v>0</v>
      </c>
      <c r="D17" s="25"/>
    </row>
    <row r="18" spans="1:4" x14ac:dyDescent="0.25">
      <c r="A18" s="6" t="s">
        <v>16</v>
      </c>
      <c r="B18" s="11">
        <v>20060064.659999996</v>
      </c>
      <c r="D18" s="25"/>
    </row>
    <row r="19" spans="1:4" x14ac:dyDescent="0.25">
      <c r="A19" s="6" t="s">
        <v>17</v>
      </c>
      <c r="B19" s="11">
        <v>320386.96999999997</v>
      </c>
      <c r="D19" s="25"/>
    </row>
    <row r="20" spans="1:4" x14ac:dyDescent="0.25">
      <c r="A20" s="12" t="s">
        <v>18</v>
      </c>
      <c r="B20" s="11">
        <v>0</v>
      </c>
      <c r="D20" s="25"/>
    </row>
    <row r="21" spans="1:4" ht="15.75" x14ac:dyDescent="0.25">
      <c r="A21" s="13" t="s">
        <v>19</v>
      </c>
      <c r="B21" s="14">
        <f>B4+B8+B16+B17+B18+B19+B20</f>
        <v>796547424.20999992</v>
      </c>
      <c r="D21" s="25"/>
    </row>
    <row r="22" spans="1:4" x14ac:dyDescent="0.25">
      <c r="A22" s="4" t="s">
        <v>20</v>
      </c>
      <c r="B22" s="5"/>
      <c r="D22" s="25"/>
    </row>
    <row r="23" spans="1:4" x14ac:dyDescent="0.25">
      <c r="A23" s="6" t="s">
        <v>21</v>
      </c>
      <c r="B23" s="7">
        <f>B24+B30</f>
        <v>448496992.30999994</v>
      </c>
      <c r="D23" s="25"/>
    </row>
    <row r="24" spans="1:4" x14ac:dyDescent="0.25">
      <c r="A24" s="15" t="s">
        <v>22</v>
      </c>
      <c r="B24" s="16">
        <f>SUM(B25:B29)</f>
        <v>297519041.72999996</v>
      </c>
      <c r="D24" s="25"/>
    </row>
    <row r="25" spans="1:4" x14ac:dyDescent="0.25">
      <c r="A25" s="17" t="s">
        <v>23</v>
      </c>
      <c r="B25" s="9">
        <v>261828340.67999998</v>
      </c>
      <c r="D25" s="25"/>
    </row>
    <row r="26" spans="1:4" x14ac:dyDescent="0.25">
      <c r="A26" s="18" t="s">
        <v>24</v>
      </c>
      <c r="B26" s="9">
        <v>28291434.050000001</v>
      </c>
      <c r="D26" s="25"/>
    </row>
    <row r="27" spans="1:4" x14ac:dyDescent="0.25">
      <c r="A27" s="17" t="s">
        <v>25</v>
      </c>
      <c r="B27" s="9">
        <v>1315295.45</v>
      </c>
      <c r="D27" s="25"/>
    </row>
    <row r="28" spans="1:4" x14ac:dyDescent="0.25">
      <c r="A28" s="17" t="s">
        <v>26</v>
      </c>
      <c r="B28" s="9">
        <v>3230295.63</v>
      </c>
      <c r="D28" s="25"/>
    </row>
    <row r="29" spans="1:4" x14ac:dyDescent="0.25">
      <c r="A29" s="17" t="s">
        <v>27</v>
      </c>
      <c r="B29" s="9">
        <v>2853675.9199999995</v>
      </c>
      <c r="D29" s="25"/>
    </row>
    <row r="30" spans="1:4" x14ac:dyDescent="0.25">
      <c r="A30" s="15" t="s">
        <v>28</v>
      </c>
      <c r="B30" s="9">
        <v>150977950.57999995</v>
      </c>
      <c r="D30" s="25"/>
    </row>
    <row r="31" spans="1:4" x14ac:dyDescent="0.25">
      <c r="A31" s="6" t="s">
        <v>29</v>
      </c>
      <c r="B31" s="7">
        <f>SUM(B32:B43)</f>
        <v>195723957.41999999</v>
      </c>
      <c r="D31" s="25"/>
    </row>
    <row r="32" spans="1:4" x14ac:dyDescent="0.25">
      <c r="A32" s="15" t="s">
        <v>30</v>
      </c>
      <c r="B32" s="9">
        <v>104499150.81000002</v>
      </c>
      <c r="D32" s="25"/>
    </row>
    <row r="33" spans="1:4" x14ac:dyDescent="0.25">
      <c r="A33" s="15" t="s">
        <v>31</v>
      </c>
      <c r="B33" s="16">
        <v>0</v>
      </c>
      <c r="D33" s="25"/>
    </row>
    <row r="34" spans="1:4" x14ac:dyDescent="0.25">
      <c r="A34" s="15" t="s">
        <v>32</v>
      </c>
      <c r="B34" s="9">
        <v>1895274.19</v>
      </c>
      <c r="D34" s="25"/>
    </row>
    <row r="35" spans="1:4" x14ac:dyDescent="0.25">
      <c r="A35" s="15" t="s">
        <v>33</v>
      </c>
      <c r="B35" s="9">
        <v>12291278.960000001</v>
      </c>
      <c r="D35" s="25"/>
    </row>
    <row r="36" spans="1:4" x14ac:dyDescent="0.25">
      <c r="A36" s="15" t="s">
        <v>34</v>
      </c>
      <c r="B36" s="9">
        <v>6124806.5</v>
      </c>
      <c r="D36" s="25"/>
    </row>
    <row r="37" spans="1:4" x14ac:dyDescent="0.25">
      <c r="A37" s="15" t="s">
        <v>35</v>
      </c>
      <c r="B37" s="9">
        <v>0</v>
      </c>
      <c r="D37" s="25"/>
    </row>
    <row r="38" spans="1:4" x14ac:dyDescent="0.25">
      <c r="A38" s="15" t="s">
        <v>36</v>
      </c>
      <c r="B38" s="9">
        <v>5374567.3099999996</v>
      </c>
      <c r="D38" s="25"/>
    </row>
    <row r="39" spans="1:4" x14ac:dyDescent="0.25">
      <c r="A39" s="15" t="s">
        <v>37</v>
      </c>
      <c r="B39" s="9">
        <v>53927431.849999994</v>
      </c>
      <c r="D39" s="25"/>
    </row>
    <row r="40" spans="1:4" x14ac:dyDescent="0.25">
      <c r="A40" s="15" t="s">
        <v>38</v>
      </c>
      <c r="B40" s="9">
        <v>2912952.7300000004</v>
      </c>
      <c r="D40" s="25"/>
    </row>
    <row r="41" spans="1:4" x14ac:dyDescent="0.25">
      <c r="A41" s="15" t="s">
        <v>39</v>
      </c>
      <c r="B41" s="19">
        <v>0</v>
      </c>
      <c r="D41" s="25"/>
    </row>
    <row r="42" spans="1:4" x14ac:dyDescent="0.25">
      <c r="A42" s="15" t="s">
        <v>40</v>
      </c>
      <c r="B42" s="9">
        <v>5632106.04</v>
      </c>
      <c r="D42" s="25"/>
    </row>
    <row r="43" spans="1:4" x14ac:dyDescent="0.25">
      <c r="A43" s="15" t="s">
        <v>41</v>
      </c>
      <c r="B43" s="9">
        <v>3066389.03</v>
      </c>
      <c r="D43" s="25"/>
    </row>
    <row r="44" spans="1:4" x14ac:dyDescent="0.25">
      <c r="A44" s="6" t="s">
        <v>42</v>
      </c>
      <c r="B44" s="7">
        <f>SUM(B45:B48)</f>
        <v>26570792.449999999</v>
      </c>
      <c r="D44" s="25"/>
    </row>
    <row r="45" spans="1:4" x14ac:dyDescent="0.25">
      <c r="A45" s="15" t="s">
        <v>43</v>
      </c>
      <c r="B45" s="9">
        <v>860348.07000000018</v>
      </c>
      <c r="D45" s="25"/>
    </row>
    <row r="46" spans="1:4" x14ac:dyDescent="0.25">
      <c r="A46" s="15" t="s">
        <v>44</v>
      </c>
      <c r="B46" s="9">
        <v>25710444.379999999</v>
      </c>
      <c r="D46" s="25"/>
    </row>
    <row r="47" spans="1:4" x14ac:dyDescent="0.25">
      <c r="A47" s="15" t="s">
        <v>45</v>
      </c>
      <c r="B47" s="19">
        <v>0</v>
      </c>
      <c r="D47" s="25"/>
    </row>
    <row r="48" spans="1:4" x14ac:dyDescent="0.25">
      <c r="A48" s="15" t="s">
        <v>46</v>
      </c>
      <c r="B48" s="19">
        <v>0</v>
      </c>
      <c r="D48" s="25"/>
    </row>
    <row r="49" spans="1:4" x14ac:dyDescent="0.25">
      <c r="A49" s="6" t="s">
        <v>47</v>
      </c>
      <c r="B49" s="7">
        <v>6923264.6400000006</v>
      </c>
      <c r="D49" s="25"/>
    </row>
    <row r="50" spans="1:4" x14ac:dyDescent="0.25">
      <c r="A50" s="12" t="s">
        <v>48</v>
      </c>
      <c r="B50" s="7">
        <v>11791174.66</v>
      </c>
      <c r="D50" s="25"/>
    </row>
    <row r="51" spans="1:4" ht="15.75" x14ac:dyDescent="0.25">
      <c r="A51" s="20" t="s">
        <v>49</v>
      </c>
      <c r="B51" s="14">
        <f>B23+B31+B44+B49+B50</f>
        <v>689506181.4799999</v>
      </c>
      <c r="D51" s="25"/>
    </row>
    <row r="52" spans="1:4" ht="15.75" x14ac:dyDescent="0.25">
      <c r="A52" s="20" t="s">
        <v>50</v>
      </c>
      <c r="B52" s="14">
        <f>B21-B51</f>
        <v>107041242.73000002</v>
      </c>
      <c r="D52" s="25"/>
    </row>
    <row r="53" spans="1:4" x14ac:dyDescent="0.25">
      <c r="A53" s="21" t="s">
        <v>51</v>
      </c>
      <c r="B53" s="22">
        <f>B54-B55+B56</f>
        <v>-912462.9</v>
      </c>
      <c r="D53" s="25"/>
    </row>
    <row r="54" spans="1:4" x14ac:dyDescent="0.25">
      <c r="A54" s="15" t="s">
        <v>52</v>
      </c>
      <c r="B54" s="9">
        <v>476.55</v>
      </c>
      <c r="D54" s="25"/>
    </row>
    <row r="55" spans="1:4" x14ac:dyDescent="0.25">
      <c r="A55" s="15" t="s">
        <v>53</v>
      </c>
      <c r="B55" s="9">
        <v>907191.16</v>
      </c>
      <c r="D55" s="25"/>
    </row>
    <row r="56" spans="1:4" x14ac:dyDescent="0.25">
      <c r="A56" s="15" t="s">
        <v>54</v>
      </c>
      <c r="B56" s="9">
        <v>-5748.29</v>
      </c>
      <c r="D56" s="25"/>
    </row>
    <row r="57" spans="1:4" x14ac:dyDescent="0.25">
      <c r="A57" s="21" t="s">
        <v>55</v>
      </c>
      <c r="B57" s="22">
        <v>0</v>
      </c>
      <c r="D57" s="25"/>
    </row>
    <row r="58" spans="1:4" x14ac:dyDescent="0.25">
      <c r="A58" s="15" t="s">
        <v>56</v>
      </c>
      <c r="B58" s="9">
        <v>0</v>
      </c>
      <c r="D58" s="25"/>
    </row>
    <row r="59" spans="1:4" x14ac:dyDescent="0.25">
      <c r="A59" s="15" t="s">
        <v>57</v>
      </c>
      <c r="B59" s="9">
        <v>0</v>
      </c>
      <c r="D59" s="25"/>
    </row>
    <row r="60" spans="1:4" x14ac:dyDescent="0.25">
      <c r="A60" s="21" t="s">
        <v>58</v>
      </c>
      <c r="B60" s="22">
        <f>B61-B62</f>
        <v>61359417.290000007</v>
      </c>
      <c r="D60" s="25"/>
    </row>
    <row r="61" spans="1:4" x14ac:dyDescent="0.25">
      <c r="A61" s="15" t="s">
        <v>59</v>
      </c>
      <c r="B61" s="9">
        <v>71171207.620000005</v>
      </c>
      <c r="D61" s="25"/>
    </row>
    <row r="62" spans="1:4" x14ac:dyDescent="0.25">
      <c r="A62" s="15" t="s">
        <v>60</v>
      </c>
      <c r="B62" s="9">
        <v>9811790.3300000001</v>
      </c>
      <c r="D62" s="25"/>
    </row>
    <row r="63" spans="1:4" x14ac:dyDescent="0.25">
      <c r="A63" s="23" t="s">
        <v>61</v>
      </c>
      <c r="B63" s="22">
        <v>27258476.089999996</v>
      </c>
      <c r="D63" s="25"/>
    </row>
    <row r="64" spans="1:4" ht="15.75" x14ac:dyDescent="0.25">
      <c r="A64" s="13" t="s">
        <v>62</v>
      </c>
      <c r="B64" s="14">
        <f>B52+B53+B57+B60-B63</f>
        <v>140229721.03</v>
      </c>
      <c r="D64" s="2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F4F98-7B58-4AD8-8422-7ABA7C183AE6}">
  <dimension ref="A1:G63"/>
  <sheetViews>
    <sheetView zoomScale="90" zoomScaleNormal="90" workbookViewId="0">
      <selection activeCell="A2" sqref="A2:D2"/>
    </sheetView>
  </sheetViews>
  <sheetFormatPr defaultRowHeight="15" x14ac:dyDescent="0.25"/>
  <cols>
    <col min="1" max="1" width="62.85546875" customWidth="1"/>
    <col min="2" max="2" width="17.28515625" customWidth="1"/>
    <col min="3" max="3" width="62.85546875" customWidth="1"/>
    <col min="4" max="4" width="18.7109375" bestFit="1" customWidth="1"/>
  </cols>
  <sheetData>
    <row r="1" spans="1:7" ht="90.6" customHeight="1" x14ac:dyDescent="0.25">
      <c r="A1" s="26"/>
      <c r="B1" s="27"/>
      <c r="C1" s="26"/>
      <c r="D1" s="28"/>
    </row>
    <row r="2" spans="1:7" s="26" customFormat="1" ht="30.6" customHeight="1" x14ac:dyDescent="0.25">
      <c r="A2" s="126" t="s">
        <v>63</v>
      </c>
      <c r="B2" s="126"/>
      <c r="C2" s="126"/>
      <c r="D2" s="126"/>
      <c r="F2" s="66"/>
      <c r="G2" s="66"/>
    </row>
    <row r="3" spans="1:7" s="26" customFormat="1" x14ac:dyDescent="0.25">
      <c r="A3" s="127" t="s">
        <v>64</v>
      </c>
      <c r="B3" s="127"/>
      <c r="C3" s="127" t="s">
        <v>65</v>
      </c>
      <c r="D3" s="127"/>
      <c r="F3" s="66"/>
      <c r="G3" s="66"/>
    </row>
    <row r="4" spans="1:7" s="26" customFormat="1" ht="21.6" customHeight="1" x14ac:dyDescent="0.25">
      <c r="A4" s="127"/>
      <c r="B4" s="127"/>
      <c r="C4" s="127"/>
      <c r="D4" s="127"/>
      <c r="F4" s="66"/>
      <c r="G4" s="66"/>
    </row>
    <row r="5" spans="1:7" s="26" customFormat="1" ht="21" customHeight="1" x14ac:dyDescent="0.25">
      <c r="A5" s="29"/>
      <c r="B5" s="30">
        <v>2020</v>
      </c>
      <c r="C5" s="29"/>
      <c r="D5" s="30">
        <v>2020</v>
      </c>
      <c r="F5" s="66"/>
      <c r="G5" s="66"/>
    </row>
    <row r="6" spans="1:7" x14ac:dyDescent="0.25">
      <c r="A6" s="31" t="s">
        <v>66</v>
      </c>
      <c r="B6" s="32">
        <f>B8+B16+B26</f>
        <v>329191606.75</v>
      </c>
      <c r="C6" s="33" t="s">
        <v>67</v>
      </c>
      <c r="D6" s="34">
        <f>D8+D10+D16</f>
        <v>836979215.33000004</v>
      </c>
    </row>
    <row r="7" spans="1:7" x14ac:dyDescent="0.25">
      <c r="A7" s="35"/>
      <c r="B7" s="36"/>
      <c r="C7" s="37"/>
      <c r="D7" s="38"/>
    </row>
    <row r="8" spans="1:7" x14ac:dyDescent="0.25">
      <c r="A8" s="39" t="s">
        <v>68</v>
      </c>
      <c r="B8" s="40">
        <f>SUM(B10:B14)</f>
        <v>3561752.15</v>
      </c>
      <c r="C8" s="41" t="s">
        <v>69</v>
      </c>
      <c r="D8" s="42">
        <v>106831188.76000001</v>
      </c>
    </row>
    <row r="9" spans="1:7" x14ac:dyDescent="0.25">
      <c r="A9" s="35"/>
      <c r="B9" s="36"/>
      <c r="C9" s="37"/>
      <c r="D9" s="38"/>
    </row>
    <row r="10" spans="1:7" x14ac:dyDescent="0.25">
      <c r="A10" s="35" t="s">
        <v>70</v>
      </c>
      <c r="B10" s="43">
        <v>0</v>
      </c>
      <c r="C10" s="41" t="s">
        <v>71</v>
      </c>
      <c r="D10" s="42">
        <f>SUM(D12:D14)</f>
        <v>404506805.98000002</v>
      </c>
    </row>
    <row r="11" spans="1:7" x14ac:dyDescent="0.25">
      <c r="A11" s="35" t="s">
        <v>72</v>
      </c>
      <c r="B11" s="36">
        <v>352190.08000000007</v>
      </c>
      <c r="C11" s="37"/>
      <c r="D11" s="38"/>
    </row>
    <row r="12" spans="1:7" x14ac:dyDescent="0.25">
      <c r="A12" s="35" t="s">
        <v>73</v>
      </c>
      <c r="B12" s="36">
        <v>10717.6</v>
      </c>
      <c r="C12" s="37" t="s">
        <v>74</v>
      </c>
      <c r="D12" s="44">
        <v>4000000</v>
      </c>
    </row>
    <row r="13" spans="1:7" x14ac:dyDescent="0.25">
      <c r="A13" s="35" t="s">
        <v>75</v>
      </c>
      <c r="B13" s="43">
        <v>0</v>
      </c>
      <c r="C13" s="37" t="s">
        <v>76</v>
      </c>
      <c r="D13" s="44">
        <v>152059333.89000002</v>
      </c>
    </row>
    <row r="14" spans="1:7" x14ac:dyDescent="0.25">
      <c r="A14" s="35" t="s">
        <v>77</v>
      </c>
      <c r="B14" s="36">
        <v>3198844.4699999997</v>
      </c>
      <c r="C14" s="37" t="s">
        <v>78</v>
      </c>
      <c r="D14" s="44">
        <v>248447472.09</v>
      </c>
    </row>
    <row r="15" spans="1:7" x14ac:dyDescent="0.25">
      <c r="A15" s="35"/>
      <c r="B15" s="36"/>
      <c r="C15" s="37"/>
      <c r="D15" s="38"/>
    </row>
    <row r="16" spans="1:7" x14ac:dyDescent="0.25">
      <c r="A16" s="39" t="s">
        <v>79</v>
      </c>
      <c r="B16" s="45">
        <f>SUM(B18:B24)</f>
        <v>320529273.33000004</v>
      </c>
      <c r="C16" s="41" t="s">
        <v>80</v>
      </c>
      <c r="D16" s="42">
        <f>SUM(D18:D21)</f>
        <v>325641220.59000003</v>
      </c>
    </row>
    <row r="17" spans="1:4" x14ac:dyDescent="0.25">
      <c r="A17" s="35"/>
      <c r="B17" s="36"/>
      <c r="C17" s="37"/>
      <c r="D17" s="38"/>
    </row>
    <row r="18" spans="1:4" x14ac:dyDescent="0.25">
      <c r="A18" s="35" t="s">
        <v>81</v>
      </c>
      <c r="B18" s="36">
        <v>254173069.68000001</v>
      </c>
      <c r="C18" s="37" t="s">
        <v>82</v>
      </c>
      <c r="D18" s="1">
        <v>140229721.03</v>
      </c>
    </row>
    <row r="19" spans="1:4" x14ac:dyDescent="0.25">
      <c r="A19" s="35" t="s">
        <v>83</v>
      </c>
      <c r="B19" s="36">
        <v>16254433.970000029</v>
      </c>
      <c r="C19" s="37" t="s">
        <v>84</v>
      </c>
      <c r="D19" s="44">
        <v>185411499.56</v>
      </c>
    </row>
    <row r="20" spans="1:4" x14ac:dyDescent="0.25">
      <c r="A20" s="35" t="s">
        <v>85</v>
      </c>
      <c r="B20" s="36">
        <v>13007090.179999992</v>
      </c>
      <c r="C20" s="37" t="s">
        <v>86</v>
      </c>
      <c r="D20" s="44">
        <v>0</v>
      </c>
    </row>
    <row r="21" spans="1:4" x14ac:dyDescent="0.25">
      <c r="A21" s="35" t="s">
        <v>87</v>
      </c>
      <c r="B21" s="36">
        <v>17192673.379999999</v>
      </c>
      <c r="C21" s="46"/>
      <c r="D21" s="47"/>
    </row>
    <row r="22" spans="1:4" x14ac:dyDescent="0.25">
      <c r="A22" s="35" t="s">
        <v>88</v>
      </c>
      <c r="B22" s="36">
        <v>9004798.4900000095</v>
      </c>
      <c r="C22" s="37"/>
      <c r="D22" s="38"/>
    </row>
    <row r="23" spans="1:4" x14ac:dyDescent="0.25">
      <c r="A23" s="35" t="s">
        <v>89</v>
      </c>
      <c r="B23" s="36">
        <v>10740268.040000001</v>
      </c>
      <c r="C23" s="33" t="s">
        <v>90</v>
      </c>
      <c r="D23" s="48">
        <v>139344736.03999999</v>
      </c>
    </row>
    <row r="24" spans="1:4" x14ac:dyDescent="0.25">
      <c r="A24" s="35" t="s">
        <v>91</v>
      </c>
      <c r="B24" s="36">
        <v>156939.58999999985</v>
      </c>
      <c r="C24" s="49"/>
      <c r="D24" s="38"/>
    </row>
    <row r="25" spans="1:4" x14ac:dyDescent="0.25">
      <c r="A25" s="35"/>
      <c r="B25" s="36"/>
      <c r="C25" s="49"/>
      <c r="D25" s="38"/>
    </row>
    <row r="26" spans="1:4" x14ac:dyDescent="0.25">
      <c r="A26" s="39" t="s">
        <v>92</v>
      </c>
      <c r="B26" s="40">
        <v>5100581.2699999996</v>
      </c>
      <c r="C26" s="33" t="s">
        <v>93</v>
      </c>
      <c r="D26" s="48">
        <v>4315439.51</v>
      </c>
    </row>
    <row r="27" spans="1:4" x14ac:dyDescent="0.25">
      <c r="A27" s="35"/>
      <c r="B27" s="36"/>
      <c r="C27" s="49"/>
      <c r="D27" s="38"/>
    </row>
    <row r="28" spans="1:4" x14ac:dyDescent="0.25">
      <c r="A28" s="35"/>
      <c r="B28" s="36"/>
      <c r="C28" s="49"/>
      <c r="D28" s="38"/>
    </row>
    <row r="29" spans="1:4" x14ac:dyDescent="0.25">
      <c r="A29" s="31" t="s">
        <v>94</v>
      </c>
      <c r="B29" s="48">
        <f>B31+B33+B45+B47</f>
        <v>1146720982.53</v>
      </c>
      <c r="C29" s="33" t="s">
        <v>95</v>
      </c>
      <c r="D29" s="34">
        <f>SUM(D31:D42)</f>
        <v>151110177.78000003</v>
      </c>
    </row>
    <row r="30" spans="1:4" x14ac:dyDescent="0.25">
      <c r="A30" s="35"/>
      <c r="B30" s="36"/>
      <c r="C30" s="37"/>
      <c r="D30" s="38"/>
    </row>
    <row r="31" spans="1:4" x14ac:dyDescent="0.25">
      <c r="A31" s="39" t="s">
        <v>96</v>
      </c>
      <c r="B31" s="40">
        <v>1033130.99</v>
      </c>
      <c r="C31" s="37" t="s">
        <v>97</v>
      </c>
      <c r="D31" s="44">
        <v>78006673.400000006</v>
      </c>
    </row>
    <row r="32" spans="1:4" x14ac:dyDescent="0.25">
      <c r="A32" s="35"/>
      <c r="B32" s="36"/>
      <c r="C32" s="37" t="s">
        <v>98</v>
      </c>
      <c r="D32" s="44">
        <v>0</v>
      </c>
    </row>
    <row r="33" spans="1:4" x14ac:dyDescent="0.25">
      <c r="A33" s="39" t="s">
        <v>99</v>
      </c>
      <c r="B33" s="40">
        <f>SUM(B35:B43)</f>
        <v>123699148.27999999</v>
      </c>
      <c r="C33" s="37" t="s">
        <v>100</v>
      </c>
      <c r="D33" s="44">
        <v>0</v>
      </c>
    </row>
    <row r="34" spans="1:4" x14ac:dyDescent="0.25">
      <c r="A34" s="35"/>
      <c r="B34" s="36"/>
      <c r="C34" s="37" t="s">
        <v>101</v>
      </c>
      <c r="D34" s="44">
        <v>0</v>
      </c>
    </row>
    <row r="35" spans="1:4" x14ac:dyDescent="0.25">
      <c r="A35" s="35" t="s">
        <v>102</v>
      </c>
      <c r="B35" s="36">
        <v>59176712.990000002</v>
      </c>
      <c r="C35" s="37" t="s">
        <v>103</v>
      </c>
      <c r="D35" s="44">
        <v>0</v>
      </c>
    </row>
    <row r="36" spans="1:4" x14ac:dyDescent="0.25">
      <c r="A36" s="35" t="s">
        <v>104</v>
      </c>
      <c r="B36" s="36">
        <v>1152273.68</v>
      </c>
      <c r="C36" s="37" t="s">
        <v>105</v>
      </c>
      <c r="D36" s="44">
        <v>305369.93</v>
      </c>
    </row>
    <row r="37" spans="1:4" x14ac:dyDescent="0.25">
      <c r="A37" s="35" t="s">
        <v>106</v>
      </c>
      <c r="B37" s="36">
        <v>11751559.92</v>
      </c>
      <c r="C37" s="37" t="s">
        <v>107</v>
      </c>
      <c r="D37" s="44">
        <v>559728.86</v>
      </c>
    </row>
    <row r="38" spans="1:4" x14ac:dyDescent="0.25">
      <c r="A38" s="35" t="s">
        <v>108</v>
      </c>
      <c r="B38" s="36">
        <v>365292.38</v>
      </c>
      <c r="C38" s="37" t="s">
        <v>109</v>
      </c>
      <c r="D38" s="44">
        <v>3685.97</v>
      </c>
    </row>
    <row r="39" spans="1:4" x14ac:dyDescent="0.25">
      <c r="A39" s="35" t="s">
        <v>110</v>
      </c>
      <c r="B39" s="36">
        <v>410376.97</v>
      </c>
      <c r="C39" s="37" t="s">
        <v>111</v>
      </c>
      <c r="D39" s="44">
        <v>15491757.700000001</v>
      </c>
    </row>
    <row r="40" spans="1:4" x14ac:dyDescent="0.25">
      <c r="A40" s="35" t="s">
        <v>112</v>
      </c>
      <c r="B40" s="36">
        <v>8806564.9900000002</v>
      </c>
      <c r="C40" s="37" t="s">
        <v>113</v>
      </c>
      <c r="D40" s="44">
        <v>1500996.75</v>
      </c>
    </row>
    <row r="41" spans="1:4" x14ac:dyDescent="0.25">
      <c r="A41" s="35" t="s">
        <v>114</v>
      </c>
      <c r="B41" s="43">
        <v>0</v>
      </c>
      <c r="C41" s="37" t="s">
        <v>115</v>
      </c>
      <c r="D41" s="44">
        <v>0</v>
      </c>
    </row>
    <row r="42" spans="1:4" x14ac:dyDescent="0.25">
      <c r="A42" s="35" t="s">
        <v>116</v>
      </c>
      <c r="B42" s="36">
        <v>22087885.050000001</v>
      </c>
      <c r="C42" s="37" t="s">
        <v>117</v>
      </c>
      <c r="D42" s="44">
        <v>55241965.170000002</v>
      </c>
    </row>
    <row r="43" spans="1:4" x14ac:dyDescent="0.25">
      <c r="A43" s="35" t="s">
        <v>118</v>
      </c>
      <c r="B43" s="36">
        <v>19948482.300000001</v>
      </c>
      <c r="C43" s="37"/>
      <c r="D43" s="38"/>
    </row>
    <row r="44" spans="1:4" x14ac:dyDescent="0.25">
      <c r="A44" s="35"/>
      <c r="B44" s="36"/>
      <c r="C44" s="37"/>
      <c r="D44" s="38"/>
    </row>
    <row r="45" spans="1:4" x14ac:dyDescent="0.25">
      <c r="A45" s="39" t="s">
        <v>119</v>
      </c>
      <c r="B45" s="40">
        <v>0</v>
      </c>
      <c r="C45" s="33" t="s">
        <v>120</v>
      </c>
      <c r="D45" s="34">
        <f>SUM(D47:D48)</f>
        <v>296522234.53999996</v>
      </c>
    </row>
    <row r="46" spans="1:4" x14ac:dyDescent="0.25">
      <c r="A46" s="35"/>
      <c r="B46" s="36"/>
      <c r="C46" s="37"/>
      <c r="D46" s="38"/>
    </row>
    <row r="47" spans="1:4" x14ac:dyDescent="0.25">
      <c r="A47" s="39" t="s">
        <v>121</v>
      </c>
      <c r="B47" s="40">
        <f>SUM(B49:B50)</f>
        <v>1021988703.26</v>
      </c>
      <c r="C47" s="37" t="s">
        <v>122</v>
      </c>
      <c r="D47" s="36">
        <v>147910314.77000001</v>
      </c>
    </row>
    <row r="48" spans="1:4" x14ac:dyDescent="0.25">
      <c r="A48" s="35"/>
      <c r="B48" s="36"/>
      <c r="C48" s="37" t="s">
        <v>123</v>
      </c>
      <c r="D48" s="36">
        <v>148611919.76999998</v>
      </c>
    </row>
    <row r="49" spans="1:4" x14ac:dyDescent="0.25">
      <c r="A49" s="35" t="s">
        <v>124</v>
      </c>
      <c r="B49" s="36">
        <v>1021889853.14</v>
      </c>
      <c r="C49" s="37"/>
      <c r="D49" s="50"/>
    </row>
    <row r="50" spans="1:4" x14ac:dyDescent="0.25">
      <c r="A50" s="35" t="s">
        <v>125</v>
      </c>
      <c r="B50" s="36">
        <v>98850.12</v>
      </c>
      <c r="C50" s="33" t="s">
        <v>126</v>
      </c>
      <c r="D50" s="51">
        <f>D52</f>
        <v>53259749.850000001</v>
      </c>
    </row>
    <row r="51" spans="1:4" x14ac:dyDescent="0.25">
      <c r="A51" s="35"/>
      <c r="B51" s="36"/>
      <c r="C51" s="37"/>
      <c r="D51" s="50"/>
    </row>
    <row r="52" spans="1:4" x14ac:dyDescent="0.25">
      <c r="A52" s="35"/>
      <c r="B52" s="36"/>
      <c r="C52" s="37" t="s">
        <v>127</v>
      </c>
      <c r="D52" s="36">
        <v>53259749.850000001</v>
      </c>
    </row>
    <row r="53" spans="1:4" x14ac:dyDescent="0.25">
      <c r="A53" s="33" t="s">
        <v>128</v>
      </c>
      <c r="B53" s="52">
        <f>B55</f>
        <v>1152637.1400000001</v>
      </c>
      <c r="C53" s="53"/>
      <c r="D53" s="50"/>
    </row>
    <row r="54" spans="1:4" x14ac:dyDescent="0.25">
      <c r="A54" s="41"/>
      <c r="B54" s="54"/>
      <c r="C54" s="37"/>
      <c r="D54" s="50"/>
    </row>
    <row r="55" spans="1:4" x14ac:dyDescent="0.25">
      <c r="A55" s="37" t="s">
        <v>129</v>
      </c>
      <c r="B55" s="44">
        <v>1152637.1400000001</v>
      </c>
      <c r="C55" s="37"/>
      <c r="D55" s="50"/>
    </row>
    <row r="56" spans="1:4" x14ac:dyDescent="0.25">
      <c r="A56" s="37"/>
      <c r="B56" s="55"/>
      <c r="C56" s="49"/>
      <c r="D56" s="50"/>
    </row>
    <row r="57" spans="1:4" x14ac:dyDescent="0.25">
      <c r="A57" s="33" t="s">
        <v>130</v>
      </c>
      <c r="B57" s="52">
        <f>B59</f>
        <v>4466326.63</v>
      </c>
      <c r="C57" s="49"/>
      <c r="D57" s="38"/>
    </row>
    <row r="58" spans="1:4" x14ac:dyDescent="0.25">
      <c r="A58" s="37"/>
      <c r="B58" s="44"/>
      <c r="C58" s="49"/>
      <c r="D58" s="38"/>
    </row>
    <row r="59" spans="1:4" x14ac:dyDescent="0.25">
      <c r="A59" s="37" t="s">
        <v>131</v>
      </c>
      <c r="B59" s="44">
        <v>4466326.63</v>
      </c>
      <c r="C59" s="49"/>
      <c r="D59" s="38"/>
    </row>
    <row r="60" spans="1:4" x14ac:dyDescent="0.25">
      <c r="A60" s="56"/>
      <c r="B60" s="57"/>
      <c r="C60" s="58"/>
      <c r="D60" s="59"/>
    </row>
    <row r="61" spans="1:4" x14ac:dyDescent="0.25">
      <c r="A61" s="60" t="s">
        <v>132</v>
      </c>
      <c r="B61" s="61">
        <f>B6+B29+B53+B57</f>
        <v>1481531553.0500002</v>
      </c>
      <c r="C61" s="62" t="s">
        <v>133</v>
      </c>
      <c r="D61" s="63">
        <f>D45+D29+D26+D23+D6+D50</f>
        <v>1481531553.05</v>
      </c>
    </row>
    <row r="62" spans="1:4" x14ac:dyDescent="0.25">
      <c r="A62" s="64"/>
      <c r="B62" s="36"/>
      <c r="C62" s="49"/>
      <c r="D62" s="38"/>
    </row>
    <row r="63" spans="1:4" x14ac:dyDescent="0.25">
      <c r="A63" s="31" t="s">
        <v>134</v>
      </c>
      <c r="B63" s="65">
        <v>274797366.62000006</v>
      </c>
      <c r="C63" s="33" t="s">
        <v>135</v>
      </c>
      <c r="D63" s="65">
        <v>274797366.62000006</v>
      </c>
    </row>
  </sheetData>
  <mergeCells count="3">
    <mergeCell ref="A2:D2"/>
    <mergeCell ref="A3:B4"/>
    <mergeCell ref="C3:D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1C39F-B047-4FDB-B38C-B5FE9FB1E140}">
  <dimension ref="A1:F32"/>
  <sheetViews>
    <sheetView workbookViewId="0">
      <selection activeCell="A2" sqref="A2:B2"/>
    </sheetView>
  </sheetViews>
  <sheetFormatPr defaultRowHeight="15" x14ac:dyDescent="0.25"/>
  <cols>
    <col min="1" max="1" width="83.42578125" bestFit="1" customWidth="1"/>
    <col min="2" max="2" width="16.140625" customWidth="1"/>
  </cols>
  <sheetData>
    <row r="1" spans="1:6" s="109" customFormat="1" ht="67.5" customHeight="1" x14ac:dyDescent="0.25">
      <c r="B1" s="110"/>
    </row>
    <row r="2" spans="1:6" s="109" customFormat="1" ht="41.25" customHeight="1" x14ac:dyDescent="0.25">
      <c r="A2" s="126" t="s">
        <v>624</v>
      </c>
      <c r="B2" s="126"/>
    </row>
    <row r="3" spans="1:6" s="122" customFormat="1" ht="30" customHeight="1" x14ac:dyDescent="0.25">
      <c r="A3" s="130" t="s">
        <v>625</v>
      </c>
      <c r="B3" s="131"/>
      <c r="F3" s="123"/>
    </row>
    <row r="4" spans="1:6" s="109" customFormat="1" x14ac:dyDescent="0.25">
      <c r="A4" s="111" t="s">
        <v>626</v>
      </c>
      <c r="B4" s="112">
        <v>140229721.03</v>
      </c>
      <c r="F4" s="110"/>
    </row>
    <row r="5" spans="1:6" s="109" customFormat="1" x14ac:dyDescent="0.25">
      <c r="A5" s="113" t="s">
        <v>627</v>
      </c>
      <c r="B5" s="114">
        <v>33729956.059999958</v>
      </c>
      <c r="F5" s="110"/>
    </row>
    <row r="6" spans="1:6" s="109" customFormat="1" ht="22.5" customHeight="1" x14ac:dyDescent="0.25">
      <c r="A6" s="115" t="s">
        <v>290</v>
      </c>
      <c r="B6" s="116">
        <f>SUM(B4:B5)</f>
        <v>173959677.08999997</v>
      </c>
    </row>
    <row r="7" spans="1:6" s="109" customFormat="1" ht="20.100000000000001" customHeight="1" x14ac:dyDescent="0.25">
      <c r="A7" s="130" t="s">
        <v>628</v>
      </c>
      <c r="B7" s="131"/>
      <c r="F7" s="110"/>
    </row>
    <row r="8" spans="1:6" s="109" customFormat="1" x14ac:dyDescent="0.25">
      <c r="A8" s="113" t="s">
        <v>629</v>
      </c>
      <c r="B8" s="114">
        <v>9809008.75</v>
      </c>
      <c r="F8" s="110"/>
    </row>
    <row r="9" spans="1:6" s="109" customFormat="1" x14ac:dyDescent="0.25">
      <c r="A9" s="113" t="s">
        <v>630</v>
      </c>
      <c r="B9" s="114">
        <v>-321413.80999999994</v>
      </c>
      <c r="F9" s="110"/>
    </row>
    <row r="10" spans="1:6" s="109" customFormat="1" x14ac:dyDescent="0.25">
      <c r="A10" s="113" t="s">
        <v>631</v>
      </c>
      <c r="B10" s="114">
        <v>-283832.22999995947</v>
      </c>
      <c r="F10" s="110"/>
    </row>
    <row r="11" spans="1:6" s="109" customFormat="1" ht="20.100000000000001" customHeight="1" x14ac:dyDescent="0.25">
      <c r="A11" s="115" t="s">
        <v>290</v>
      </c>
      <c r="B11" s="116">
        <f>SUM(B8:B10)</f>
        <v>9203762.71000004</v>
      </c>
      <c r="F11" s="110"/>
    </row>
    <row r="12" spans="1:6" s="109" customFormat="1" ht="20.100000000000001" customHeight="1" x14ac:dyDescent="0.25">
      <c r="A12" s="117" t="s">
        <v>632</v>
      </c>
      <c r="B12" s="116">
        <f>B6+B11</f>
        <v>183163439.80000001</v>
      </c>
      <c r="F12" s="110"/>
    </row>
    <row r="13" spans="1:6" s="109" customFormat="1" ht="20.100000000000001" customHeight="1" x14ac:dyDescent="0.25">
      <c r="A13" s="130" t="s">
        <v>633</v>
      </c>
      <c r="B13" s="131"/>
      <c r="F13" s="110"/>
    </row>
    <row r="14" spans="1:6" s="109" customFormat="1" x14ac:dyDescent="0.25">
      <c r="A14" s="113" t="s">
        <v>634</v>
      </c>
      <c r="B14" s="118">
        <v>-16976252.709999975</v>
      </c>
      <c r="F14" s="110"/>
    </row>
    <row r="15" spans="1:6" s="109" customFormat="1" x14ac:dyDescent="0.25">
      <c r="A15" s="113" t="s">
        <v>635</v>
      </c>
      <c r="B15" s="118">
        <v>-1096175.1500000004</v>
      </c>
    </row>
    <row r="16" spans="1:6" s="124" customFormat="1" x14ac:dyDescent="0.25">
      <c r="A16" s="113" t="s">
        <v>636</v>
      </c>
      <c r="B16" s="118">
        <v>-20000</v>
      </c>
    </row>
    <row r="17" spans="1:2" s="109" customFormat="1" ht="20.100000000000001" customHeight="1" x14ac:dyDescent="0.25">
      <c r="A17" s="115" t="s">
        <v>290</v>
      </c>
      <c r="B17" s="116">
        <f>SUM(B14:B16)</f>
        <v>-18092427.859999977</v>
      </c>
    </row>
    <row r="18" spans="1:2" s="125" customFormat="1" ht="20.100000000000001" customHeight="1" x14ac:dyDescent="0.25">
      <c r="A18" s="130" t="s">
        <v>637</v>
      </c>
      <c r="B18" s="131"/>
    </row>
    <row r="19" spans="1:2" s="109" customFormat="1" x14ac:dyDescent="0.25">
      <c r="A19" s="113" t="s">
        <v>634</v>
      </c>
      <c r="B19" s="118">
        <v>3319.67</v>
      </c>
    </row>
    <row r="20" spans="1:2" s="109" customFormat="1" x14ac:dyDescent="0.25">
      <c r="A20" s="113" t="s">
        <v>635</v>
      </c>
      <c r="B20" s="118">
        <v>0</v>
      </c>
    </row>
    <row r="21" spans="1:2" s="109" customFormat="1" x14ac:dyDescent="0.25">
      <c r="A21" s="113" t="s">
        <v>636</v>
      </c>
      <c r="B21" s="118">
        <v>2000</v>
      </c>
    </row>
    <row r="22" spans="1:2" s="109" customFormat="1" ht="20.100000000000001" customHeight="1" x14ac:dyDescent="0.25">
      <c r="A22" s="115" t="s">
        <v>290</v>
      </c>
      <c r="B22" s="116">
        <f>SUM(B19:B21)</f>
        <v>5319.67</v>
      </c>
    </row>
    <row r="23" spans="1:2" s="109" customFormat="1" ht="20.100000000000001" customHeight="1" x14ac:dyDescent="0.25">
      <c r="A23" s="117" t="s">
        <v>638</v>
      </c>
      <c r="B23" s="116">
        <f>SUM(B17,B22)</f>
        <v>-18087108.189999975</v>
      </c>
    </row>
    <row r="24" spans="1:2" s="109" customFormat="1" ht="20.100000000000001" customHeight="1" x14ac:dyDescent="0.25">
      <c r="A24" s="130" t="s">
        <v>639</v>
      </c>
      <c r="B24" s="131"/>
    </row>
    <row r="25" spans="1:2" s="109" customFormat="1" x14ac:dyDescent="0.25">
      <c r="A25" s="119" t="s">
        <v>640</v>
      </c>
      <c r="B25" s="118">
        <v>20000000</v>
      </c>
    </row>
    <row r="26" spans="1:2" s="109" customFormat="1" ht="20.100000000000001" customHeight="1" x14ac:dyDescent="0.25">
      <c r="A26" s="117" t="s">
        <v>641</v>
      </c>
      <c r="B26" s="116">
        <f>SUM(B25:B25)</f>
        <v>20000000</v>
      </c>
    </row>
    <row r="27" spans="1:2" s="109" customFormat="1" ht="20.100000000000001" customHeight="1" x14ac:dyDescent="0.25">
      <c r="A27" s="128"/>
      <c r="B27" s="128"/>
    </row>
    <row r="28" spans="1:2" s="109" customFormat="1" ht="20.45" customHeight="1" x14ac:dyDescent="0.25">
      <c r="A28" s="120" t="s">
        <v>642</v>
      </c>
      <c r="B28" s="121">
        <f>SUM(B26,B23,B12)</f>
        <v>185076331.61000004</v>
      </c>
    </row>
    <row r="29" spans="1:2" s="109" customFormat="1" ht="17.45" customHeight="1" x14ac:dyDescent="0.25">
      <c r="A29" s="129"/>
      <c r="B29" s="128"/>
    </row>
    <row r="30" spans="1:2" s="109" customFormat="1" ht="20.100000000000001" customHeight="1" x14ac:dyDescent="0.25">
      <c r="A30" s="115" t="s">
        <v>643</v>
      </c>
      <c r="B30" s="116">
        <v>836912371.64999998</v>
      </c>
    </row>
    <row r="31" spans="1:2" s="109" customFormat="1" ht="20.100000000000001" customHeight="1" x14ac:dyDescent="0.25">
      <c r="A31" s="115" t="s">
        <v>644</v>
      </c>
      <c r="B31" s="116">
        <v>1021988703.26</v>
      </c>
    </row>
    <row r="32" spans="1:2" s="109" customFormat="1" ht="20.100000000000001" customHeight="1" x14ac:dyDescent="0.25">
      <c r="A32" s="120" t="s">
        <v>645</v>
      </c>
      <c r="B32" s="121">
        <f>B31-B30</f>
        <v>185076331.61000001</v>
      </c>
    </row>
  </sheetData>
  <mergeCells count="8">
    <mergeCell ref="A27:B27"/>
    <mergeCell ref="A29:B29"/>
    <mergeCell ref="A2:B2"/>
    <mergeCell ref="A3:B3"/>
    <mergeCell ref="A7:B7"/>
    <mergeCell ref="A13:B13"/>
    <mergeCell ref="A18:B18"/>
    <mergeCell ref="A24:B2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D7B3F-B38B-43DB-B140-698DF5A1F32C}">
  <dimension ref="A1:J80"/>
  <sheetViews>
    <sheetView zoomScaleNormal="100" workbookViewId="0">
      <selection activeCell="A2" sqref="A2:A4"/>
    </sheetView>
  </sheetViews>
  <sheetFormatPr defaultRowHeight="15" x14ac:dyDescent="0.25"/>
  <cols>
    <col min="1" max="1" width="31.28515625" customWidth="1"/>
    <col min="2" max="2" width="125.28515625" customWidth="1"/>
    <col min="3" max="3" width="23" customWidth="1"/>
  </cols>
  <sheetData>
    <row r="1" spans="1:10" ht="75" customHeight="1" thickBot="1" x14ac:dyDescent="0.3">
      <c r="A1" s="67"/>
      <c r="B1" s="132" t="s">
        <v>136</v>
      </c>
      <c r="C1" s="132"/>
      <c r="D1" s="76"/>
      <c r="E1" s="76"/>
      <c r="F1" s="76"/>
      <c r="G1" s="76"/>
      <c r="H1" s="76"/>
      <c r="I1" s="76"/>
      <c r="J1" s="76"/>
    </row>
    <row r="2" spans="1:10" x14ac:dyDescent="0.25">
      <c r="A2" s="133" t="s">
        <v>137</v>
      </c>
      <c r="B2" s="136" t="s">
        <v>138</v>
      </c>
      <c r="C2" s="139" t="s">
        <v>139</v>
      </c>
    </row>
    <row r="3" spans="1:10" x14ac:dyDescent="0.25">
      <c r="A3" s="134"/>
      <c r="B3" s="137"/>
      <c r="C3" s="140"/>
    </row>
    <row r="4" spans="1:10" ht="15.75" thickBot="1" x14ac:dyDescent="0.3">
      <c r="A4" s="135"/>
      <c r="B4" s="138"/>
      <c r="C4" s="141"/>
    </row>
    <row r="5" spans="1:10" x14ac:dyDescent="0.25">
      <c r="A5" s="68" t="s">
        <v>140</v>
      </c>
      <c r="B5" s="69" t="s">
        <v>141</v>
      </c>
      <c r="C5" s="70">
        <v>598691174.00999999</v>
      </c>
    </row>
    <row r="6" spans="1:10" x14ac:dyDescent="0.25">
      <c r="A6" s="68" t="s">
        <v>142</v>
      </c>
      <c r="B6" s="69" t="s">
        <v>143</v>
      </c>
      <c r="C6" s="70">
        <v>93666.1</v>
      </c>
    </row>
    <row r="7" spans="1:10" x14ac:dyDescent="0.25">
      <c r="A7" s="68" t="s">
        <v>144</v>
      </c>
      <c r="B7" s="69" t="s">
        <v>145</v>
      </c>
      <c r="C7" s="70">
        <v>86980.57</v>
      </c>
    </row>
    <row r="8" spans="1:10" x14ac:dyDescent="0.25">
      <c r="A8" s="68" t="s">
        <v>146</v>
      </c>
      <c r="B8" s="69" t="s">
        <v>147</v>
      </c>
      <c r="C8" s="70">
        <v>8326746.6399999997</v>
      </c>
    </row>
    <row r="9" spans="1:10" x14ac:dyDescent="0.25">
      <c r="A9" s="68" t="s">
        <v>148</v>
      </c>
      <c r="B9" s="69" t="s">
        <v>149</v>
      </c>
      <c r="C9" s="70">
        <v>343896.77</v>
      </c>
    </row>
    <row r="10" spans="1:10" x14ac:dyDescent="0.25">
      <c r="A10" s="68" t="s">
        <v>150</v>
      </c>
      <c r="B10" s="69" t="s">
        <v>151</v>
      </c>
      <c r="C10" s="70">
        <v>937188.5</v>
      </c>
    </row>
    <row r="11" spans="1:10" x14ac:dyDescent="0.25">
      <c r="A11" s="68" t="s">
        <v>152</v>
      </c>
      <c r="B11" s="69" t="s">
        <v>153</v>
      </c>
      <c r="C11" s="70">
        <v>8947.6</v>
      </c>
    </row>
    <row r="12" spans="1:10" x14ac:dyDescent="0.25">
      <c r="A12" s="68" t="s">
        <v>154</v>
      </c>
      <c r="B12" s="69" t="s">
        <v>155</v>
      </c>
      <c r="C12" s="70">
        <v>37500</v>
      </c>
    </row>
    <row r="13" spans="1:10" x14ac:dyDescent="0.25">
      <c r="A13" s="68" t="s">
        <v>156</v>
      </c>
      <c r="B13" s="69" t="s">
        <v>157</v>
      </c>
      <c r="C13" s="70">
        <v>88569</v>
      </c>
    </row>
    <row r="14" spans="1:10" x14ac:dyDescent="0.25">
      <c r="A14" s="68" t="s">
        <v>158</v>
      </c>
      <c r="B14" s="69" t="s">
        <v>159</v>
      </c>
      <c r="C14" s="70">
        <v>479234.31</v>
      </c>
    </row>
    <row r="15" spans="1:10" x14ac:dyDescent="0.25">
      <c r="A15" s="68" t="s">
        <v>160</v>
      </c>
      <c r="B15" s="69" t="s">
        <v>161</v>
      </c>
      <c r="C15" s="70">
        <v>20000</v>
      </c>
    </row>
    <row r="16" spans="1:10" x14ac:dyDescent="0.25">
      <c r="A16" s="68" t="s">
        <v>162</v>
      </c>
      <c r="B16" s="69" t="s">
        <v>163</v>
      </c>
      <c r="C16" s="70">
        <v>22500</v>
      </c>
    </row>
    <row r="17" spans="1:3" x14ac:dyDescent="0.25">
      <c r="A17" s="71" t="s">
        <v>164</v>
      </c>
      <c r="B17" s="72" t="s">
        <v>165</v>
      </c>
      <c r="C17" s="70">
        <v>17364.330000000002</v>
      </c>
    </row>
    <row r="18" spans="1:3" x14ac:dyDescent="0.25">
      <c r="A18" s="71" t="s">
        <v>166</v>
      </c>
      <c r="B18" s="72" t="s">
        <v>167</v>
      </c>
      <c r="C18" s="70">
        <v>41400.5</v>
      </c>
    </row>
    <row r="19" spans="1:3" x14ac:dyDescent="0.25">
      <c r="A19" s="71" t="s">
        <v>168</v>
      </c>
      <c r="B19" s="72" t="s">
        <v>169</v>
      </c>
      <c r="C19" s="70">
        <v>412181.71</v>
      </c>
    </row>
    <row r="20" spans="1:3" x14ac:dyDescent="0.25">
      <c r="A20" s="71" t="s">
        <v>170</v>
      </c>
      <c r="B20" s="72" t="s">
        <v>171</v>
      </c>
      <c r="C20" s="70">
        <v>96655</v>
      </c>
    </row>
    <row r="21" spans="1:3" x14ac:dyDescent="0.25">
      <c r="A21" s="71" t="s">
        <v>172</v>
      </c>
      <c r="B21" s="72" t="s">
        <v>173</v>
      </c>
      <c r="C21" s="70">
        <v>134200</v>
      </c>
    </row>
    <row r="22" spans="1:3" x14ac:dyDescent="0.25">
      <c r="A22" s="71" t="s">
        <v>174</v>
      </c>
      <c r="B22" s="72" t="s">
        <v>175</v>
      </c>
      <c r="C22" s="70">
        <v>47574</v>
      </c>
    </row>
    <row r="23" spans="1:3" x14ac:dyDescent="0.25">
      <c r="A23" s="71" t="s">
        <v>176</v>
      </c>
      <c r="B23" s="72" t="s">
        <v>177</v>
      </c>
      <c r="C23" s="70">
        <v>147865.67000000001</v>
      </c>
    </row>
    <row r="24" spans="1:3" x14ac:dyDescent="0.25">
      <c r="A24" s="71" t="s">
        <v>178</v>
      </c>
      <c r="B24" s="72" t="s">
        <v>179</v>
      </c>
      <c r="C24" s="70">
        <v>60000</v>
      </c>
    </row>
    <row r="25" spans="1:3" x14ac:dyDescent="0.25">
      <c r="A25" s="71" t="s">
        <v>180</v>
      </c>
      <c r="B25" s="72" t="s">
        <v>181</v>
      </c>
      <c r="C25" s="70">
        <v>47155.21</v>
      </c>
    </row>
    <row r="26" spans="1:3" x14ac:dyDescent="0.25">
      <c r="A26" s="71" t="s">
        <v>182</v>
      </c>
      <c r="B26" s="72" t="s">
        <v>183</v>
      </c>
      <c r="C26" s="70">
        <v>2130105.2799999998</v>
      </c>
    </row>
    <row r="27" spans="1:3" x14ac:dyDescent="0.25">
      <c r="A27" s="71" t="s">
        <v>184</v>
      </c>
      <c r="B27" s="72" t="s">
        <v>185</v>
      </c>
      <c r="C27" s="70">
        <v>2310340.4900000002</v>
      </c>
    </row>
    <row r="28" spans="1:3" x14ac:dyDescent="0.25">
      <c r="A28" s="71" t="s">
        <v>186</v>
      </c>
      <c r="B28" s="72" t="s">
        <v>187</v>
      </c>
      <c r="C28" s="70">
        <v>9568625.6899999995</v>
      </c>
    </row>
    <row r="29" spans="1:3" x14ac:dyDescent="0.25">
      <c r="A29" s="71" t="s">
        <v>188</v>
      </c>
      <c r="B29" s="72" t="s">
        <v>189</v>
      </c>
      <c r="C29" s="70">
        <v>8013780.0999999996</v>
      </c>
    </row>
    <row r="30" spans="1:3" x14ac:dyDescent="0.25">
      <c r="A30" s="71" t="s">
        <v>190</v>
      </c>
      <c r="B30" s="72" t="s">
        <v>191</v>
      </c>
      <c r="C30" s="70">
        <v>980.95</v>
      </c>
    </row>
    <row r="31" spans="1:3" x14ac:dyDescent="0.25">
      <c r="A31" s="71" t="s">
        <v>192</v>
      </c>
      <c r="B31" s="72" t="s">
        <v>193</v>
      </c>
      <c r="C31" s="70">
        <v>170187.84</v>
      </c>
    </row>
    <row r="32" spans="1:3" x14ac:dyDescent="0.25">
      <c r="A32" s="71" t="s">
        <v>194</v>
      </c>
      <c r="B32" s="72" t="s">
        <v>195</v>
      </c>
      <c r="C32" s="70">
        <v>42412.55</v>
      </c>
    </row>
    <row r="33" spans="1:3" x14ac:dyDescent="0.25">
      <c r="A33" s="71" t="s">
        <v>196</v>
      </c>
      <c r="B33" s="72" t="s">
        <v>197</v>
      </c>
      <c r="C33" s="70">
        <v>58029.26</v>
      </c>
    </row>
    <row r="34" spans="1:3" x14ac:dyDescent="0.25">
      <c r="A34" s="71" t="s">
        <v>198</v>
      </c>
      <c r="B34" s="72" t="s">
        <v>199</v>
      </c>
      <c r="C34" s="70">
        <v>67593.89</v>
      </c>
    </row>
    <row r="35" spans="1:3" x14ac:dyDescent="0.25">
      <c r="A35" s="71" t="s">
        <v>200</v>
      </c>
      <c r="B35" s="72" t="s">
        <v>201</v>
      </c>
      <c r="C35" s="70">
        <v>228919.62</v>
      </c>
    </row>
    <row r="36" spans="1:3" x14ac:dyDescent="0.25">
      <c r="A36" s="71" t="s">
        <v>202</v>
      </c>
      <c r="B36" s="72" t="s">
        <v>203</v>
      </c>
      <c r="C36" s="70">
        <v>966604.92</v>
      </c>
    </row>
    <row r="37" spans="1:3" x14ac:dyDescent="0.25">
      <c r="A37" s="71" t="s">
        <v>204</v>
      </c>
      <c r="B37" s="72" t="s">
        <v>205</v>
      </c>
      <c r="C37" s="70">
        <v>1061</v>
      </c>
    </row>
    <row r="38" spans="1:3" x14ac:dyDescent="0.25">
      <c r="A38" s="71" t="s">
        <v>206</v>
      </c>
      <c r="B38" s="72" t="s">
        <v>207</v>
      </c>
      <c r="C38" s="70">
        <v>150</v>
      </c>
    </row>
    <row r="39" spans="1:3" x14ac:dyDescent="0.25">
      <c r="A39" s="71" t="s">
        <v>208</v>
      </c>
      <c r="B39" s="72" t="s">
        <v>209</v>
      </c>
      <c r="C39" s="70">
        <v>16809087.859999999</v>
      </c>
    </row>
    <row r="40" spans="1:3" x14ac:dyDescent="0.25">
      <c r="A40" s="71" t="s">
        <v>210</v>
      </c>
      <c r="B40" s="72" t="s">
        <v>211</v>
      </c>
      <c r="C40" s="70">
        <v>15555.59</v>
      </c>
    </row>
    <row r="41" spans="1:3" x14ac:dyDescent="0.25">
      <c r="A41" s="71" t="s">
        <v>212</v>
      </c>
      <c r="B41" s="72" t="s">
        <v>213</v>
      </c>
      <c r="C41" s="70">
        <v>130090.16</v>
      </c>
    </row>
    <row r="42" spans="1:3" x14ac:dyDescent="0.25">
      <c r="A42" s="71" t="s">
        <v>214</v>
      </c>
      <c r="B42" s="72" t="s">
        <v>215</v>
      </c>
      <c r="C42" s="70">
        <v>3908649.07</v>
      </c>
    </row>
    <row r="43" spans="1:3" x14ac:dyDescent="0.25">
      <c r="A43" s="71" t="s">
        <v>216</v>
      </c>
      <c r="B43" s="72" t="s">
        <v>217</v>
      </c>
      <c r="C43" s="70">
        <v>98243839.099999994</v>
      </c>
    </row>
    <row r="44" spans="1:3" x14ac:dyDescent="0.25">
      <c r="A44" s="71" t="s">
        <v>218</v>
      </c>
      <c r="B44" s="72" t="s">
        <v>219</v>
      </c>
      <c r="C44" s="70">
        <v>10586508.439999999</v>
      </c>
    </row>
    <row r="45" spans="1:3" x14ac:dyDescent="0.25">
      <c r="A45" s="71" t="s">
        <v>220</v>
      </c>
      <c r="B45" s="72" t="s">
        <v>221</v>
      </c>
      <c r="C45" s="70">
        <v>2096036.01</v>
      </c>
    </row>
    <row r="46" spans="1:3" x14ac:dyDescent="0.25">
      <c r="A46" s="71" t="s">
        <v>222</v>
      </c>
      <c r="B46" s="72" t="s">
        <v>223</v>
      </c>
      <c r="C46" s="70">
        <v>637969.22</v>
      </c>
    </row>
    <row r="47" spans="1:3" x14ac:dyDescent="0.25">
      <c r="A47" s="71" t="s">
        <v>224</v>
      </c>
      <c r="B47" s="72" t="s">
        <v>225</v>
      </c>
      <c r="C47" s="70">
        <v>13549.15</v>
      </c>
    </row>
    <row r="48" spans="1:3" x14ac:dyDescent="0.25">
      <c r="A48" s="71" t="s">
        <v>226</v>
      </c>
      <c r="B48" s="72" t="s">
        <v>227</v>
      </c>
      <c r="C48" s="70">
        <v>12683.6</v>
      </c>
    </row>
    <row r="49" spans="1:3" x14ac:dyDescent="0.25">
      <c r="A49" s="71" t="s">
        <v>228</v>
      </c>
      <c r="B49" s="72" t="s">
        <v>229</v>
      </c>
      <c r="C49" s="70">
        <v>98019.59</v>
      </c>
    </row>
    <row r="50" spans="1:3" x14ac:dyDescent="0.25">
      <c r="A50" s="71" t="s">
        <v>230</v>
      </c>
      <c r="B50" s="72" t="s">
        <v>231</v>
      </c>
      <c r="C50" s="70">
        <v>448.41</v>
      </c>
    </row>
    <row r="51" spans="1:3" x14ac:dyDescent="0.25">
      <c r="A51" s="71" t="s">
        <v>232</v>
      </c>
      <c r="B51" s="72" t="s">
        <v>233</v>
      </c>
      <c r="C51" s="70">
        <v>341155.28</v>
      </c>
    </row>
    <row r="52" spans="1:3" x14ac:dyDescent="0.25">
      <c r="A52" s="71" t="s">
        <v>234</v>
      </c>
      <c r="B52" s="72" t="s">
        <v>235</v>
      </c>
      <c r="C52" s="70">
        <v>2200</v>
      </c>
    </row>
    <row r="53" spans="1:3" x14ac:dyDescent="0.25">
      <c r="A53" s="71" t="s">
        <v>236</v>
      </c>
      <c r="B53" s="72" t="s">
        <v>237</v>
      </c>
      <c r="C53" s="70">
        <v>73753521.909999996</v>
      </c>
    </row>
    <row r="54" spans="1:3" x14ac:dyDescent="0.25">
      <c r="A54" s="71" t="s">
        <v>238</v>
      </c>
      <c r="B54" s="72" t="s">
        <v>239</v>
      </c>
      <c r="C54" s="70">
        <v>7714161.8099999996</v>
      </c>
    </row>
    <row r="55" spans="1:3" x14ac:dyDescent="0.25">
      <c r="A55" s="71" t="s">
        <v>240</v>
      </c>
      <c r="B55" s="72" t="s">
        <v>241</v>
      </c>
      <c r="C55" s="70">
        <v>1148791.4099999999</v>
      </c>
    </row>
    <row r="56" spans="1:3" x14ac:dyDescent="0.25">
      <c r="A56" s="71" t="s">
        <v>242</v>
      </c>
      <c r="B56" s="72" t="s">
        <v>243</v>
      </c>
      <c r="C56" s="70">
        <v>554888.95999999996</v>
      </c>
    </row>
    <row r="57" spans="1:3" x14ac:dyDescent="0.25">
      <c r="A57" s="71" t="s">
        <v>244</v>
      </c>
      <c r="B57" s="72" t="s">
        <v>245</v>
      </c>
      <c r="C57" s="70">
        <v>981991.42</v>
      </c>
    </row>
    <row r="58" spans="1:3" x14ac:dyDescent="0.25">
      <c r="A58" s="71" t="s">
        <v>246</v>
      </c>
      <c r="B58" s="72" t="s">
        <v>247</v>
      </c>
      <c r="C58" s="70">
        <v>10000</v>
      </c>
    </row>
    <row r="59" spans="1:3" x14ac:dyDescent="0.25">
      <c r="A59" s="71" t="s">
        <v>248</v>
      </c>
      <c r="B59" s="72" t="s">
        <v>249</v>
      </c>
      <c r="C59" s="70">
        <v>33475</v>
      </c>
    </row>
    <row r="60" spans="1:3" x14ac:dyDescent="0.25">
      <c r="A60" s="71" t="s">
        <v>250</v>
      </c>
      <c r="B60" s="72" t="s">
        <v>251</v>
      </c>
      <c r="C60" s="70">
        <v>44640.38</v>
      </c>
    </row>
    <row r="61" spans="1:3" x14ac:dyDescent="0.25">
      <c r="A61" s="71" t="s">
        <v>252</v>
      </c>
      <c r="B61" s="72" t="s">
        <v>253</v>
      </c>
      <c r="C61" s="70">
        <v>32000</v>
      </c>
    </row>
    <row r="62" spans="1:3" x14ac:dyDescent="0.25">
      <c r="A62" s="71" t="s">
        <v>254</v>
      </c>
      <c r="B62" s="72" t="s">
        <v>255</v>
      </c>
      <c r="C62" s="70">
        <v>115920.99</v>
      </c>
    </row>
    <row r="63" spans="1:3" x14ac:dyDescent="0.25">
      <c r="A63" s="71" t="s">
        <v>256</v>
      </c>
      <c r="B63" s="72" t="s">
        <v>257</v>
      </c>
      <c r="C63" s="70">
        <v>19500</v>
      </c>
    </row>
    <row r="64" spans="1:3" x14ac:dyDescent="0.25">
      <c r="A64" s="71" t="s">
        <v>258</v>
      </c>
      <c r="B64" s="72" t="s">
        <v>259</v>
      </c>
      <c r="C64" s="70">
        <v>882807.35</v>
      </c>
    </row>
    <row r="65" spans="1:3" x14ac:dyDescent="0.25">
      <c r="A65" s="71" t="s">
        <v>260</v>
      </c>
      <c r="B65" s="72" t="s">
        <v>261</v>
      </c>
      <c r="C65" s="70">
        <v>64362.61</v>
      </c>
    </row>
    <row r="66" spans="1:3" x14ac:dyDescent="0.25">
      <c r="A66" s="71" t="s">
        <v>262</v>
      </c>
      <c r="B66" s="72" t="s">
        <v>263</v>
      </c>
      <c r="C66" s="70">
        <v>278890.7</v>
      </c>
    </row>
    <row r="67" spans="1:3" x14ac:dyDescent="0.25">
      <c r="A67" s="71" t="s">
        <v>264</v>
      </c>
      <c r="B67" s="72" t="s">
        <v>265</v>
      </c>
      <c r="C67" s="70">
        <v>426064.37</v>
      </c>
    </row>
    <row r="68" spans="1:3" x14ac:dyDescent="0.25">
      <c r="A68" s="71" t="s">
        <v>266</v>
      </c>
      <c r="B68" s="72" t="s">
        <v>267</v>
      </c>
      <c r="C68" s="70">
        <v>8400</v>
      </c>
    </row>
    <row r="69" spans="1:3" x14ac:dyDescent="0.25">
      <c r="A69" s="71" t="s">
        <v>268</v>
      </c>
      <c r="B69" s="72" t="s">
        <v>269</v>
      </c>
      <c r="C69" s="70">
        <v>443341.74</v>
      </c>
    </row>
    <row r="70" spans="1:3" x14ac:dyDescent="0.25">
      <c r="A70" s="71" t="s">
        <v>270</v>
      </c>
      <c r="B70" s="72" t="s">
        <v>271</v>
      </c>
      <c r="C70" s="70">
        <v>26605385.640000001</v>
      </c>
    </row>
    <row r="71" spans="1:3" x14ac:dyDescent="0.25">
      <c r="A71" s="71" t="s">
        <v>272</v>
      </c>
      <c r="B71" s="72" t="s">
        <v>273</v>
      </c>
      <c r="C71" s="70">
        <v>10470</v>
      </c>
    </row>
    <row r="72" spans="1:3" x14ac:dyDescent="0.25">
      <c r="A72" s="71" t="s">
        <v>274</v>
      </c>
      <c r="B72" s="72" t="s">
        <v>275</v>
      </c>
      <c r="C72" s="70">
        <v>2000</v>
      </c>
    </row>
    <row r="73" spans="1:3" x14ac:dyDescent="0.25">
      <c r="A73" s="71" t="s">
        <v>276</v>
      </c>
      <c r="B73" s="72" t="s">
        <v>277</v>
      </c>
      <c r="C73" s="70">
        <v>83565743.799999997</v>
      </c>
    </row>
    <row r="74" spans="1:3" x14ac:dyDescent="0.25">
      <c r="A74" s="71" t="s">
        <v>278</v>
      </c>
      <c r="B74" s="72" t="s">
        <v>279</v>
      </c>
      <c r="C74" s="70">
        <v>154956251.81</v>
      </c>
    </row>
    <row r="75" spans="1:3" x14ac:dyDescent="0.25">
      <c r="A75" s="71" t="s">
        <v>280</v>
      </c>
      <c r="B75" s="72" t="s">
        <v>281</v>
      </c>
      <c r="C75" s="70">
        <v>152.31</v>
      </c>
    </row>
    <row r="76" spans="1:3" x14ac:dyDescent="0.25">
      <c r="A76" s="71" t="s">
        <v>282</v>
      </c>
      <c r="B76" s="72" t="s">
        <v>283</v>
      </c>
      <c r="C76" s="70">
        <v>1048945.52</v>
      </c>
    </row>
    <row r="77" spans="1:3" x14ac:dyDescent="0.25">
      <c r="A77" s="71" t="s">
        <v>284</v>
      </c>
      <c r="B77" s="72" t="s">
        <v>285</v>
      </c>
      <c r="C77" s="70">
        <v>113971.16</v>
      </c>
    </row>
    <row r="78" spans="1:3" x14ac:dyDescent="0.25">
      <c r="A78" s="71" t="s">
        <v>286</v>
      </c>
      <c r="B78" s="72" t="s">
        <v>287</v>
      </c>
      <c r="C78" s="70">
        <v>332477.61</v>
      </c>
    </row>
    <row r="79" spans="1:3" ht="15.75" thickBot="1" x14ac:dyDescent="0.3">
      <c r="A79" s="71" t="s">
        <v>288</v>
      </c>
      <c r="B79" s="72" t="s">
        <v>289</v>
      </c>
      <c r="C79" s="70">
        <v>188925915.72</v>
      </c>
    </row>
    <row r="80" spans="1:3" ht="27" customHeight="1" thickBot="1" x14ac:dyDescent="0.3">
      <c r="A80" s="142" t="s">
        <v>290</v>
      </c>
      <c r="B80" s="143"/>
      <c r="C80" s="73">
        <f>SUM(C5:C79)</f>
        <v>1308669455.21</v>
      </c>
    </row>
  </sheetData>
  <mergeCells count="5">
    <mergeCell ref="B1:C1"/>
    <mergeCell ref="A2:A4"/>
    <mergeCell ref="B2:B4"/>
    <mergeCell ref="C2:C4"/>
    <mergeCell ref="A80:B8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A49DF-FDA5-42B2-8BE5-12A644A75A49}">
  <dimension ref="A1:N163"/>
  <sheetViews>
    <sheetView topLeftCell="B1" zoomScaleNormal="100" workbookViewId="0">
      <selection activeCell="B2" sqref="B2:B3"/>
    </sheetView>
  </sheetViews>
  <sheetFormatPr defaultRowHeight="15" x14ac:dyDescent="0.25"/>
  <cols>
    <col min="1" max="1" width="5" hidden="1" customWidth="1"/>
    <col min="2" max="2" width="18.5703125" bestFit="1" customWidth="1"/>
    <col min="3" max="3" width="35.28515625" style="107" customWidth="1"/>
    <col min="4" max="4" width="18.28515625" hidden="1" customWidth="1"/>
    <col min="5" max="13" width="17" customWidth="1"/>
    <col min="14" max="14" width="18.7109375" bestFit="1" customWidth="1"/>
  </cols>
  <sheetData>
    <row r="1" spans="1:14" ht="73.5" customHeight="1" thickBot="1" x14ac:dyDescent="0.3">
      <c r="B1" s="105"/>
      <c r="C1" s="106"/>
      <c r="D1" s="105"/>
      <c r="E1" s="144" t="s">
        <v>623</v>
      </c>
      <c r="F1" s="145"/>
      <c r="G1" s="145"/>
      <c r="H1" s="145"/>
      <c r="I1" s="145"/>
      <c r="J1" s="145"/>
      <c r="K1" s="145"/>
      <c r="L1" s="145"/>
      <c r="M1" s="145"/>
      <c r="N1" s="145"/>
    </row>
    <row r="2" spans="1:14" ht="36.75" customHeight="1" x14ac:dyDescent="0.25">
      <c r="A2" s="77"/>
      <c r="B2" s="133" t="s">
        <v>137</v>
      </c>
      <c r="C2" s="136" t="s">
        <v>138</v>
      </c>
      <c r="D2" s="78"/>
      <c r="E2" s="146" t="s">
        <v>291</v>
      </c>
      <c r="F2" s="147"/>
      <c r="G2" s="148"/>
      <c r="H2" s="146" t="s">
        <v>292</v>
      </c>
      <c r="I2" s="148"/>
      <c r="J2" s="79" t="s">
        <v>293</v>
      </c>
      <c r="K2" s="149" t="s">
        <v>294</v>
      </c>
      <c r="L2" s="150"/>
      <c r="M2" s="151"/>
      <c r="N2" s="152" t="s">
        <v>139</v>
      </c>
    </row>
    <row r="3" spans="1:14" s="107" customFormat="1" ht="75.75" thickBot="1" x14ac:dyDescent="0.3">
      <c r="A3" s="80"/>
      <c r="B3" s="135"/>
      <c r="C3" s="138"/>
      <c r="D3" s="81"/>
      <c r="E3" s="75" t="s">
        <v>295</v>
      </c>
      <c r="F3" s="75" t="s">
        <v>296</v>
      </c>
      <c r="G3" s="75" t="s">
        <v>297</v>
      </c>
      <c r="H3" s="75" t="s">
        <v>298</v>
      </c>
      <c r="I3" s="75" t="s">
        <v>299</v>
      </c>
      <c r="J3" s="75" t="s">
        <v>300</v>
      </c>
      <c r="K3" s="75" t="s">
        <v>301</v>
      </c>
      <c r="L3" s="75" t="s">
        <v>302</v>
      </c>
      <c r="M3" s="75" t="s">
        <v>303</v>
      </c>
      <c r="N3" s="153"/>
    </row>
    <row r="4" spans="1:14" ht="45" x14ac:dyDescent="0.25">
      <c r="A4" s="82">
        <v>1</v>
      </c>
      <c r="B4" s="83" t="s">
        <v>304</v>
      </c>
      <c r="C4" s="84" t="s">
        <v>305</v>
      </c>
      <c r="D4" s="85">
        <v>315859.90000000002</v>
      </c>
      <c r="E4" s="86">
        <v>163514.00203600002</v>
      </c>
      <c r="F4" s="86">
        <v>0</v>
      </c>
      <c r="G4" s="86">
        <v>0</v>
      </c>
      <c r="H4" s="86">
        <v>119163.90797200002</v>
      </c>
      <c r="I4" s="86">
        <v>0</v>
      </c>
      <c r="J4" s="86">
        <v>18433.630003999999</v>
      </c>
      <c r="K4" s="86">
        <v>0</v>
      </c>
      <c r="L4" s="86">
        <v>14748.359988000002</v>
      </c>
      <c r="M4" s="86">
        <v>0</v>
      </c>
      <c r="N4" s="87">
        <f t="shared" ref="N4:N67" si="0">SUM(E4:M4)</f>
        <v>315859.90000000002</v>
      </c>
    </row>
    <row r="5" spans="1:14" ht="30" x14ac:dyDescent="0.25">
      <c r="A5" s="82">
        <v>2</v>
      </c>
      <c r="B5" s="88" t="s">
        <v>306</v>
      </c>
      <c r="C5" s="89" t="s">
        <v>307</v>
      </c>
      <c r="D5" s="85">
        <v>280298689.43000007</v>
      </c>
      <c r="E5" s="85">
        <v>134084493.42739202</v>
      </c>
      <c r="F5" s="85">
        <v>0</v>
      </c>
      <c r="G5" s="85">
        <v>0</v>
      </c>
      <c r="H5" s="85">
        <v>107918504.38012202</v>
      </c>
      <c r="I5" s="85">
        <v>0</v>
      </c>
      <c r="J5" s="85">
        <v>12303598.821944002</v>
      </c>
      <c r="K5" s="85">
        <v>0</v>
      </c>
      <c r="L5" s="85">
        <v>25992092.800542001</v>
      </c>
      <c r="M5" s="85">
        <v>0</v>
      </c>
      <c r="N5" s="90">
        <f t="shared" si="0"/>
        <v>280298689.43000007</v>
      </c>
    </row>
    <row r="6" spans="1:14" ht="30" x14ac:dyDescent="0.25">
      <c r="A6" s="82">
        <v>3</v>
      </c>
      <c r="B6" s="88" t="s">
        <v>308</v>
      </c>
      <c r="C6" s="89" t="s">
        <v>309</v>
      </c>
      <c r="D6" s="85">
        <v>447949.90999999986</v>
      </c>
      <c r="E6" s="85">
        <v>186347.16255999994</v>
      </c>
      <c r="F6" s="85">
        <v>0</v>
      </c>
      <c r="G6" s="85">
        <v>0</v>
      </c>
      <c r="H6" s="85">
        <v>158843.03808599996</v>
      </c>
      <c r="I6" s="85">
        <v>0</v>
      </c>
      <c r="J6" s="85">
        <v>0</v>
      </c>
      <c r="K6" s="85">
        <v>0</v>
      </c>
      <c r="L6" s="85">
        <v>102759.70935399998</v>
      </c>
      <c r="M6" s="85">
        <v>0</v>
      </c>
      <c r="N6" s="90">
        <f t="shared" si="0"/>
        <v>447949.90999999986</v>
      </c>
    </row>
    <row r="7" spans="1:14" ht="60" x14ac:dyDescent="0.25">
      <c r="A7" s="82">
        <v>4</v>
      </c>
      <c r="B7" s="88" t="s">
        <v>310</v>
      </c>
      <c r="C7" s="89" t="s">
        <v>311</v>
      </c>
      <c r="D7" s="85">
        <v>19699996.069999997</v>
      </c>
      <c r="E7" s="85">
        <v>8261976.2788539995</v>
      </c>
      <c r="F7" s="85">
        <v>0</v>
      </c>
      <c r="G7" s="85">
        <v>0</v>
      </c>
      <c r="H7" s="85">
        <v>7108290.3116960004</v>
      </c>
      <c r="I7" s="85">
        <v>0</v>
      </c>
      <c r="J7" s="85">
        <v>289779.04820600001</v>
      </c>
      <c r="K7" s="85">
        <v>0</v>
      </c>
      <c r="L7" s="85">
        <v>4039950.4312439999</v>
      </c>
      <c r="M7" s="85">
        <v>0</v>
      </c>
      <c r="N7" s="90">
        <f t="shared" si="0"/>
        <v>19699996.07</v>
      </c>
    </row>
    <row r="8" spans="1:14" ht="45" x14ac:dyDescent="0.25">
      <c r="A8" s="82">
        <v>5</v>
      </c>
      <c r="B8" s="88" t="s">
        <v>312</v>
      </c>
      <c r="C8" s="89" t="s">
        <v>313</v>
      </c>
      <c r="D8" s="85">
        <v>15424.85</v>
      </c>
      <c r="E8" s="85">
        <v>10448.793389999999</v>
      </c>
      <c r="F8" s="85">
        <v>0</v>
      </c>
      <c r="G8" s="85">
        <v>0</v>
      </c>
      <c r="H8" s="85">
        <v>3498.3559799999998</v>
      </c>
      <c r="I8" s="85">
        <v>0</v>
      </c>
      <c r="J8" s="85">
        <v>1477.70063</v>
      </c>
      <c r="K8" s="85">
        <v>0</v>
      </c>
      <c r="L8" s="85">
        <v>0</v>
      </c>
      <c r="M8" s="85">
        <v>0</v>
      </c>
      <c r="N8" s="90">
        <f t="shared" si="0"/>
        <v>15424.849999999999</v>
      </c>
    </row>
    <row r="9" spans="1:14" ht="30" x14ac:dyDescent="0.25">
      <c r="A9" s="82">
        <v>6</v>
      </c>
      <c r="B9" s="88" t="s">
        <v>314</v>
      </c>
      <c r="C9" s="89" t="s">
        <v>315</v>
      </c>
      <c r="D9" s="85">
        <v>16173469.330000008</v>
      </c>
      <c r="E9" s="85">
        <v>10464198.152686004</v>
      </c>
      <c r="F9" s="85">
        <v>0</v>
      </c>
      <c r="G9" s="85">
        <v>0</v>
      </c>
      <c r="H9" s="85">
        <v>4131280.6026060013</v>
      </c>
      <c r="I9" s="85">
        <v>0</v>
      </c>
      <c r="J9" s="85">
        <v>1459063.5918700008</v>
      </c>
      <c r="K9" s="85">
        <v>0</v>
      </c>
      <c r="L9" s="85">
        <v>118926.98283800003</v>
      </c>
      <c r="M9" s="85">
        <v>0</v>
      </c>
      <c r="N9" s="90">
        <f t="shared" si="0"/>
        <v>16173469.330000006</v>
      </c>
    </row>
    <row r="10" spans="1:14" ht="60" x14ac:dyDescent="0.25">
      <c r="A10" s="82">
        <v>7</v>
      </c>
      <c r="B10" s="88" t="s">
        <v>316</v>
      </c>
      <c r="C10" s="89" t="s">
        <v>317</v>
      </c>
      <c r="D10" s="85">
        <v>58259.92</v>
      </c>
      <c r="E10" s="85">
        <v>37862.109530000002</v>
      </c>
      <c r="F10" s="85">
        <v>0</v>
      </c>
      <c r="G10" s="85">
        <v>0</v>
      </c>
      <c r="H10" s="85">
        <v>13477.713432</v>
      </c>
      <c r="I10" s="85">
        <v>0</v>
      </c>
      <c r="J10" s="85">
        <v>5225.52117</v>
      </c>
      <c r="K10" s="85">
        <v>0</v>
      </c>
      <c r="L10" s="85">
        <v>1694.5758679999999</v>
      </c>
      <c r="M10" s="85">
        <v>0</v>
      </c>
      <c r="N10" s="90">
        <f t="shared" si="0"/>
        <v>58259.920000000006</v>
      </c>
    </row>
    <row r="11" spans="1:14" x14ac:dyDescent="0.25">
      <c r="A11" s="82">
        <v>8</v>
      </c>
      <c r="B11" s="88" t="s">
        <v>318</v>
      </c>
      <c r="C11" s="89" t="s">
        <v>319</v>
      </c>
      <c r="D11" s="85">
        <v>16846467.749999829</v>
      </c>
      <c r="E11" s="85">
        <v>69222.569999999978</v>
      </c>
      <c r="F11" s="85">
        <v>0</v>
      </c>
      <c r="G11" s="85">
        <v>16516433.999999827</v>
      </c>
      <c r="H11" s="85">
        <v>0</v>
      </c>
      <c r="I11" s="85">
        <v>0</v>
      </c>
      <c r="J11" s="85">
        <v>0</v>
      </c>
      <c r="K11" s="85">
        <v>0</v>
      </c>
      <c r="L11" s="85">
        <v>260811.18000000025</v>
      </c>
      <c r="M11" s="85">
        <v>0</v>
      </c>
      <c r="N11" s="90">
        <f t="shared" si="0"/>
        <v>16846467.749999829</v>
      </c>
    </row>
    <row r="12" spans="1:14" x14ac:dyDescent="0.25">
      <c r="A12" s="82">
        <v>9</v>
      </c>
      <c r="B12" s="88" t="s">
        <v>320</v>
      </c>
      <c r="C12" s="89" t="s">
        <v>321</v>
      </c>
      <c r="D12" s="85">
        <v>1597105.03</v>
      </c>
      <c r="E12" s="85">
        <v>1530093.94</v>
      </c>
      <c r="F12" s="85">
        <v>0</v>
      </c>
      <c r="G12" s="85">
        <v>0</v>
      </c>
      <c r="H12" s="85">
        <v>0</v>
      </c>
      <c r="I12" s="85">
        <v>0</v>
      </c>
      <c r="J12" s="85">
        <v>0</v>
      </c>
      <c r="K12" s="85">
        <v>0</v>
      </c>
      <c r="L12" s="85">
        <v>67011.09</v>
      </c>
      <c r="M12" s="85">
        <v>0</v>
      </c>
      <c r="N12" s="90">
        <f t="shared" si="0"/>
        <v>1597105.03</v>
      </c>
    </row>
    <row r="13" spans="1:14" x14ac:dyDescent="0.25">
      <c r="A13" s="82">
        <v>10</v>
      </c>
      <c r="B13" s="88" t="s">
        <v>322</v>
      </c>
      <c r="C13" s="89" t="s">
        <v>323</v>
      </c>
      <c r="D13" s="85">
        <v>3125708.2100000009</v>
      </c>
      <c r="E13" s="85">
        <v>123726.02100399998</v>
      </c>
      <c r="F13" s="85">
        <v>0</v>
      </c>
      <c r="G13" s="85">
        <v>0</v>
      </c>
      <c r="H13" s="85">
        <v>35922.800152000003</v>
      </c>
      <c r="I13" s="85">
        <v>0</v>
      </c>
      <c r="J13" s="85">
        <v>5779.4988440000016</v>
      </c>
      <c r="K13" s="85">
        <v>0</v>
      </c>
      <c r="L13" s="85">
        <v>2960279.8900000006</v>
      </c>
      <c r="M13" s="85">
        <v>0</v>
      </c>
      <c r="N13" s="90">
        <f t="shared" si="0"/>
        <v>3125708.2100000004</v>
      </c>
    </row>
    <row r="14" spans="1:14" ht="30" x14ac:dyDescent="0.25">
      <c r="A14" s="82">
        <v>11</v>
      </c>
      <c r="B14" s="88" t="s">
        <v>324</v>
      </c>
      <c r="C14" s="89" t="s">
        <v>325</v>
      </c>
      <c r="D14" s="85">
        <v>80070482.55000025</v>
      </c>
      <c r="E14" s="85">
        <v>37357444.600306012</v>
      </c>
      <c r="F14" s="85">
        <v>736.62</v>
      </c>
      <c r="G14" s="85">
        <v>3609815.830000231</v>
      </c>
      <c r="H14" s="85">
        <v>29069824.198332012</v>
      </c>
      <c r="I14" s="85">
        <v>0</v>
      </c>
      <c r="J14" s="85">
        <v>3399519.4131780015</v>
      </c>
      <c r="K14" s="85">
        <v>0</v>
      </c>
      <c r="L14" s="85">
        <v>6633141.8881840017</v>
      </c>
      <c r="M14" s="85">
        <v>0</v>
      </c>
      <c r="N14" s="90">
        <f t="shared" si="0"/>
        <v>80070482.550000235</v>
      </c>
    </row>
    <row r="15" spans="1:14" ht="30" x14ac:dyDescent="0.25">
      <c r="A15" s="82">
        <v>12</v>
      </c>
      <c r="B15" s="88" t="s">
        <v>326</v>
      </c>
      <c r="C15" s="89" t="s">
        <v>327</v>
      </c>
      <c r="D15" s="85">
        <v>15048030.100000003</v>
      </c>
      <c r="E15" s="85">
        <v>7294475.8056440009</v>
      </c>
      <c r="F15" s="85">
        <v>0</v>
      </c>
      <c r="G15" s="85">
        <v>0</v>
      </c>
      <c r="H15" s="85">
        <v>5654723.8034619996</v>
      </c>
      <c r="I15" s="85">
        <v>0</v>
      </c>
      <c r="J15" s="85">
        <v>625715.93262799992</v>
      </c>
      <c r="K15" s="85">
        <v>0</v>
      </c>
      <c r="L15" s="85">
        <v>1473114.5582660008</v>
      </c>
      <c r="M15" s="85">
        <v>0</v>
      </c>
      <c r="N15" s="90">
        <f t="shared" si="0"/>
        <v>15048030.100000001</v>
      </c>
    </row>
    <row r="16" spans="1:14" x14ac:dyDescent="0.25">
      <c r="A16" s="82">
        <v>13</v>
      </c>
      <c r="B16" s="88" t="s">
        <v>328</v>
      </c>
      <c r="C16" s="89" t="s">
        <v>329</v>
      </c>
      <c r="D16" s="85">
        <v>5146.16</v>
      </c>
      <c r="E16" s="85">
        <v>3233.9274080000005</v>
      </c>
      <c r="F16" s="85">
        <v>0</v>
      </c>
      <c r="G16" s="85">
        <v>0</v>
      </c>
      <c r="H16" s="85">
        <v>367.687408</v>
      </c>
      <c r="I16" s="85">
        <v>1496.94</v>
      </c>
      <c r="J16" s="85">
        <v>47.605184000000001</v>
      </c>
      <c r="K16" s="85">
        <v>0</v>
      </c>
      <c r="L16" s="85">
        <v>0</v>
      </c>
      <c r="M16" s="85">
        <v>0</v>
      </c>
      <c r="N16" s="90">
        <f t="shared" si="0"/>
        <v>5146.16</v>
      </c>
    </row>
    <row r="17" spans="1:14" x14ac:dyDescent="0.25">
      <c r="A17" s="82">
        <v>14</v>
      </c>
      <c r="B17" s="88" t="s">
        <v>330</v>
      </c>
      <c r="C17" s="89" t="s">
        <v>331</v>
      </c>
      <c r="D17" s="85">
        <v>553505.13000000012</v>
      </c>
      <c r="E17" s="85">
        <v>248381.12420800005</v>
      </c>
      <c r="F17" s="85">
        <v>0</v>
      </c>
      <c r="G17" s="85">
        <v>0</v>
      </c>
      <c r="H17" s="85">
        <v>186920.74097800002</v>
      </c>
      <c r="I17" s="85">
        <v>0</v>
      </c>
      <c r="J17" s="85">
        <v>9544.3167360000007</v>
      </c>
      <c r="K17" s="85">
        <v>0</v>
      </c>
      <c r="L17" s="85">
        <v>108658.94807800002</v>
      </c>
      <c r="M17" s="85">
        <v>0</v>
      </c>
      <c r="N17" s="90">
        <f t="shared" si="0"/>
        <v>553505.13000000012</v>
      </c>
    </row>
    <row r="18" spans="1:14" ht="30" x14ac:dyDescent="0.25">
      <c r="A18" s="82">
        <v>15</v>
      </c>
      <c r="B18" s="88" t="s">
        <v>332</v>
      </c>
      <c r="C18" s="89" t="s">
        <v>333</v>
      </c>
      <c r="D18" s="85">
        <v>27478354.359999996</v>
      </c>
      <c r="E18" s="85">
        <v>13511628.030842001</v>
      </c>
      <c r="F18" s="85">
        <v>34508.890000000036</v>
      </c>
      <c r="G18" s="85">
        <v>56808.870000000017</v>
      </c>
      <c r="H18" s="85">
        <v>10251638.038486</v>
      </c>
      <c r="I18" s="85">
        <v>16371.810000000003</v>
      </c>
      <c r="J18" s="85">
        <v>1196366.5514499997</v>
      </c>
      <c r="K18" s="85">
        <v>42599.37</v>
      </c>
      <c r="L18" s="85">
        <v>2368432.7992219999</v>
      </c>
      <c r="M18" s="85">
        <v>0</v>
      </c>
      <c r="N18" s="90">
        <f t="shared" si="0"/>
        <v>27478354.359999999</v>
      </c>
    </row>
    <row r="19" spans="1:14" x14ac:dyDescent="0.25">
      <c r="A19" s="82">
        <v>16</v>
      </c>
      <c r="B19" s="88" t="s">
        <v>334</v>
      </c>
      <c r="C19" s="89" t="s">
        <v>335</v>
      </c>
      <c r="D19" s="85">
        <v>76375.440000000031</v>
      </c>
      <c r="E19" s="85">
        <v>52617.860000000022</v>
      </c>
      <c r="F19" s="85">
        <v>16</v>
      </c>
      <c r="G19" s="85">
        <v>0</v>
      </c>
      <c r="H19" s="85">
        <v>72</v>
      </c>
      <c r="I19" s="85">
        <v>0</v>
      </c>
      <c r="J19" s="85">
        <v>0</v>
      </c>
      <c r="K19" s="85">
        <v>0</v>
      </c>
      <c r="L19" s="85">
        <v>23669.58</v>
      </c>
      <c r="M19" s="85">
        <v>0</v>
      </c>
      <c r="N19" s="90">
        <f t="shared" si="0"/>
        <v>76375.440000000031</v>
      </c>
    </row>
    <row r="20" spans="1:14" ht="30" x14ac:dyDescent="0.25">
      <c r="A20" s="82">
        <v>17</v>
      </c>
      <c r="B20" s="88" t="s">
        <v>336</v>
      </c>
      <c r="C20" s="89" t="s">
        <v>337</v>
      </c>
      <c r="D20" s="85">
        <v>1806765.6</v>
      </c>
      <c r="E20" s="85">
        <v>1806765.6</v>
      </c>
      <c r="F20" s="85">
        <v>0</v>
      </c>
      <c r="G20" s="85">
        <v>0</v>
      </c>
      <c r="H20" s="85">
        <v>0</v>
      </c>
      <c r="I20" s="85">
        <v>0</v>
      </c>
      <c r="J20" s="85">
        <v>0</v>
      </c>
      <c r="K20" s="85">
        <v>0</v>
      </c>
      <c r="L20" s="85">
        <v>0</v>
      </c>
      <c r="M20" s="85">
        <v>0</v>
      </c>
      <c r="N20" s="90">
        <f t="shared" si="0"/>
        <v>1806765.6</v>
      </c>
    </row>
    <row r="21" spans="1:14" ht="30" x14ac:dyDescent="0.25">
      <c r="A21" s="82">
        <v>18</v>
      </c>
      <c r="B21" s="88" t="s">
        <v>338</v>
      </c>
      <c r="C21" s="89" t="s">
        <v>339</v>
      </c>
      <c r="D21" s="85">
        <v>409746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85">
        <v>0</v>
      </c>
      <c r="K21" s="85">
        <v>0</v>
      </c>
      <c r="L21" s="85">
        <v>409746</v>
      </c>
      <c r="M21" s="85">
        <v>0</v>
      </c>
      <c r="N21" s="90">
        <f t="shared" si="0"/>
        <v>409746</v>
      </c>
    </row>
    <row r="22" spans="1:14" x14ac:dyDescent="0.25">
      <c r="A22" s="82">
        <v>19</v>
      </c>
      <c r="B22" s="88" t="s">
        <v>340</v>
      </c>
      <c r="C22" s="89" t="s">
        <v>341</v>
      </c>
      <c r="D22" s="85">
        <v>150813</v>
      </c>
      <c r="E22" s="85">
        <v>150813</v>
      </c>
      <c r="F22" s="85">
        <v>0</v>
      </c>
      <c r="G22" s="85">
        <v>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85">
        <v>0</v>
      </c>
      <c r="N22" s="90">
        <f t="shared" si="0"/>
        <v>150813</v>
      </c>
    </row>
    <row r="23" spans="1:14" ht="30" x14ac:dyDescent="0.25">
      <c r="A23" s="82">
        <v>20</v>
      </c>
      <c r="B23" s="88" t="s">
        <v>342</v>
      </c>
      <c r="C23" s="89" t="s">
        <v>343</v>
      </c>
      <c r="D23" s="85">
        <v>206463.22</v>
      </c>
      <c r="E23" s="85">
        <v>24225.58</v>
      </c>
      <c r="F23" s="85">
        <v>0</v>
      </c>
      <c r="G23" s="85">
        <v>0</v>
      </c>
      <c r="H23" s="85">
        <v>1943.95</v>
      </c>
      <c r="I23" s="85">
        <v>0</v>
      </c>
      <c r="J23" s="85">
        <v>0</v>
      </c>
      <c r="K23" s="85">
        <v>0</v>
      </c>
      <c r="L23" s="85">
        <v>180293.69</v>
      </c>
      <c r="M23" s="85">
        <v>0</v>
      </c>
      <c r="N23" s="90">
        <f t="shared" si="0"/>
        <v>206463.22</v>
      </c>
    </row>
    <row r="24" spans="1:14" x14ac:dyDescent="0.25">
      <c r="A24" s="82">
        <v>21</v>
      </c>
      <c r="B24" s="88" t="s">
        <v>344</v>
      </c>
      <c r="C24" s="89" t="s">
        <v>345</v>
      </c>
      <c r="D24" s="85">
        <v>60107.3</v>
      </c>
      <c r="E24" s="85">
        <v>29629.57</v>
      </c>
      <c r="F24" s="85">
        <v>0</v>
      </c>
      <c r="G24" s="85">
        <v>0</v>
      </c>
      <c r="H24" s="85">
        <v>17055.669999999998</v>
      </c>
      <c r="I24" s="85">
        <v>156</v>
      </c>
      <c r="J24" s="85">
        <v>0</v>
      </c>
      <c r="K24" s="85">
        <v>0</v>
      </c>
      <c r="L24" s="85">
        <v>13266.060000000001</v>
      </c>
      <c r="M24" s="85">
        <v>0</v>
      </c>
      <c r="N24" s="90">
        <f t="shared" si="0"/>
        <v>60107.3</v>
      </c>
    </row>
    <row r="25" spans="1:14" x14ac:dyDescent="0.25">
      <c r="A25" s="82">
        <v>22</v>
      </c>
      <c r="B25" s="88" t="s">
        <v>346</v>
      </c>
      <c r="C25" s="89" t="s">
        <v>347</v>
      </c>
      <c r="D25" s="85">
        <v>1437154.5300000003</v>
      </c>
      <c r="E25" s="85">
        <v>497447.02999999997</v>
      </c>
      <c r="F25" s="85">
        <v>69</v>
      </c>
      <c r="G25" s="85">
        <v>2502.0800000000004</v>
      </c>
      <c r="H25" s="85">
        <v>28427.800000000003</v>
      </c>
      <c r="I25" s="85">
        <v>6888</v>
      </c>
      <c r="J25" s="85">
        <v>0</v>
      </c>
      <c r="K25" s="85">
        <v>1788</v>
      </c>
      <c r="L25" s="85">
        <v>900032.62000000011</v>
      </c>
      <c r="M25" s="85">
        <v>0</v>
      </c>
      <c r="N25" s="90">
        <f t="shared" si="0"/>
        <v>1437154.5300000003</v>
      </c>
    </row>
    <row r="26" spans="1:14" x14ac:dyDescent="0.25">
      <c r="A26" s="82">
        <v>23</v>
      </c>
      <c r="B26" s="88" t="s">
        <v>348</v>
      </c>
      <c r="C26" s="89" t="s">
        <v>349</v>
      </c>
      <c r="D26" s="85">
        <v>1293404.1900000018</v>
      </c>
      <c r="E26" s="85">
        <v>1030797.1100000016</v>
      </c>
      <c r="F26" s="85">
        <v>0</v>
      </c>
      <c r="G26" s="85">
        <v>35908.179999999986</v>
      </c>
      <c r="H26" s="85">
        <v>5281.6</v>
      </c>
      <c r="I26" s="85">
        <v>1169.55</v>
      </c>
      <c r="J26" s="85">
        <v>0</v>
      </c>
      <c r="K26" s="85">
        <v>0</v>
      </c>
      <c r="L26" s="85">
        <v>220247.75</v>
      </c>
      <c r="M26" s="85">
        <v>0</v>
      </c>
      <c r="N26" s="90">
        <f t="shared" si="0"/>
        <v>1293404.1900000018</v>
      </c>
    </row>
    <row r="27" spans="1:14" x14ac:dyDescent="0.25">
      <c r="A27" s="82">
        <v>24</v>
      </c>
      <c r="B27" s="88" t="s">
        <v>350</v>
      </c>
      <c r="C27" s="89" t="s">
        <v>351</v>
      </c>
      <c r="D27" s="85">
        <v>13584.93</v>
      </c>
      <c r="E27" s="85">
        <v>0</v>
      </c>
      <c r="F27" s="85">
        <v>5204.2000000000007</v>
      </c>
      <c r="G27" s="85">
        <v>0</v>
      </c>
      <c r="H27" s="85">
        <v>0</v>
      </c>
      <c r="I27" s="85">
        <v>0</v>
      </c>
      <c r="J27" s="85">
        <v>0</v>
      </c>
      <c r="K27" s="85">
        <v>0</v>
      </c>
      <c r="L27" s="85">
        <v>8380.73</v>
      </c>
      <c r="M27" s="85">
        <v>0</v>
      </c>
      <c r="N27" s="90">
        <f t="shared" si="0"/>
        <v>13584.93</v>
      </c>
    </row>
    <row r="28" spans="1:14" x14ac:dyDescent="0.25">
      <c r="A28" s="82">
        <v>25</v>
      </c>
      <c r="B28" s="88" t="s">
        <v>352</v>
      </c>
      <c r="C28" s="89" t="s">
        <v>353</v>
      </c>
      <c r="D28" s="85">
        <v>6735715.8499999978</v>
      </c>
      <c r="E28" s="85">
        <v>5646353.9899999974</v>
      </c>
      <c r="F28" s="85">
        <v>14657.669999999998</v>
      </c>
      <c r="G28" s="85">
        <v>34275.830000000009</v>
      </c>
      <c r="H28" s="85">
        <v>2020.83</v>
      </c>
      <c r="I28" s="85">
        <v>0</v>
      </c>
      <c r="J28" s="85">
        <v>0</v>
      </c>
      <c r="K28" s="85">
        <v>0</v>
      </c>
      <c r="L28" s="85">
        <v>1038407.5300000003</v>
      </c>
      <c r="M28" s="85">
        <v>0</v>
      </c>
      <c r="N28" s="90">
        <f t="shared" si="0"/>
        <v>6735715.8499999978</v>
      </c>
    </row>
    <row r="29" spans="1:14" ht="30" x14ac:dyDescent="0.25">
      <c r="A29" s="82">
        <v>26</v>
      </c>
      <c r="B29" s="88" t="s">
        <v>354</v>
      </c>
      <c r="C29" s="89" t="s">
        <v>355</v>
      </c>
      <c r="D29" s="85">
        <v>1821579.449999999</v>
      </c>
      <c r="E29" s="85">
        <v>1251037.169999999</v>
      </c>
      <c r="F29" s="85">
        <v>21458.269999999997</v>
      </c>
      <c r="G29" s="85">
        <v>19200</v>
      </c>
      <c r="H29" s="85">
        <v>6994.7900000000009</v>
      </c>
      <c r="I29" s="85">
        <v>5660.66</v>
      </c>
      <c r="J29" s="85">
        <v>0</v>
      </c>
      <c r="K29" s="85">
        <v>75.400000000000006</v>
      </c>
      <c r="L29" s="85">
        <v>515837.03000000032</v>
      </c>
      <c r="M29" s="85">
        <v>1316.13</v>
      </c>
      <c r="N29" s="90">
        <f t="shared" si="0"/>
        <v>1821579.449999999</v>
      </c>
    </row>
    <row r="30" spans="1:14" ht="30" x14ac:dyDescent="0.25">
      <c r="A30" s="82">
        <v>27</v>
      </c>
      <c r="B30" s="88" t="s">
        <v>356</v>
      </c>
      <c r="C30" s="89" t="s">
        <v>357</v>
      </c>
      <c r="D30" s="85">
        <v>695098.57000000007</v>
      </c>
      <c r="E30" s="85">
        <v>0</v>
      </c>
      <c r="F30" s="85">
        <v>0</v>
      </c>
      <c r="G30" s="85">
        <v>0</v>
      </c>
      <c r="H30" s="85">
        <v>0</v>
      </c>
      <c r="I30" s="85">
        <v>0</v>
      </c>
      <c r="J30" s="85">
        <v>0</v>
      </c>
      <c r="K30" s="85">
        <v>539028.02</v>
      </c>
      <c r="L30" s="85">
        <v>156070.55000000005</v>
      </c>
      <c r="M30" s="85">
        <v>0</v>
      </c>
      <c r="N30" s="90">
        <f t="shared" si="0"/>
        <v>695098.57000000007</v>
      </c>
    </row>
    <row r="31" spans="1:14" ht="30" x14ac:dyDescent="0.25">
      <c r="A31" s="82">
        <v>28</v>
      </c>
      <c r="B31" s="88" t="s">
        <v>358</v>
      </c>
      <c r="C31" s="89" t="s">
        <v>357</v>
      </c>
      <c r="D31" s="85">
        <v>37182.049999999996</v>
      </c>
      <c r="E31" s="85">
        <v>3344.82</v>
      </c>
      <c r="F31" s="85">
        <v>0</v>
      </c>
      <c r="G31" s="85">
        <v>0</v>
      </c>
      <c r="H31" s="85">
        <v>0</v>
      </c>
      <c r="I31" s="85">
        <v>0</v>
      </c>
      <c r="J31" s="85">
        <v>0</v>
      </c>
      <c r="K31" s="85">
        <v>33670.399999999994</v>
      </c>
      <c r="L31" s="85">
        <v>166.83</v>
      </c>
      <c r="M31" s="85">
        <v>0</v>
      </c>
      <c r="N31" s="90">
        <f t="shared" si="0"/>
        <v>37182.049999999996</v>
      </c>
    </row>
    <row r="32" spans="1:14" ht="60" x14ac:dyDescent="0.25">
      <c r="A32" s="82">
        <v>29</v>
      </c>
      <c r="B32" s="88" t="s">
        <v>359</v>
      </c>
      <c r="C32" s="89" t="s">
        <v>360</v>
      </c>
      <c r="D32" s="85">
        <v>207949.74</v>
      </c>
      <c r="E32" s="85">
        <v>73550</v>
      </c>
      <c r="F32" s="85">
        <v>0</v>
      </c>
      <c r="G32" s="85">
        <v>0</v>
      </c>
      <c r="H32" s="85">
        <v>0</v>
      </c>
      <c r="I32" s="85">
        <v>0</v>
      </c>
      <c r="J32" s="85">
        <v>0</v>
      </c>
      <c r="K32" s="85">
        <v>0</v>
      </c>
      <c r="L32" s="85">
        <v>134399.74</v>
      </c>
      <c r="M32" s="85">
        <v>0</v>
      </c>
      <c r="N32" s="90">
        <f t="shared" si="0"/>
        <v>207949.74</v>
      </c>
    </row>
    <row r="33" spans="1:14" x14ac:dyDescent="0.25">
      <c r="A33" s="82">
        <v>30</v>
      </c>
      <c r="B33" s="88" t="s">
        <v>361</v>
      </c>
      <c r="C33" s="89" t="s">
        <v>362</v>
      </c>
      <c r="D33" s="85">
        <v>6592215.5199999819</v>
      </c>
      <c r="E33" s="85">
        <v>4822856.1291899811</v>
      </c>
      <c r="F33" s="85">
        <v>439868.35</v>
      </c>
      <c r="G33" s="85">
        <v>392402.64999999967</v>
      </c>
      <c r="H33" s="85">
        <v>772609.76797200064</v>
      </c>
      <c r="I33" s="85">
        <v>870.65</v>
      </c>
      <c r="J33" s="85">
        <v>87946.424078000069</v>
      </c>
      <c r="K33" s="85">
        <v>221</v>
      </c>
      <c r="L33" s="85">
        <v>67553.358760000032</v>
      </c>
      <c r="M33" s="85">
        <v>7887.1900000000014</v>
      </c>
      <c r="N33" s="90">
        <f t="shared" si="0"/>
        <v>6592215.5199999819</v>
      </c>
    </row>
    <row r="34" spans="1:14" x14ac:dyDescent="0.25">
      <c r="A34" s="82">
        <v>31</v>
      </c>
      <c r="B34" s="88" t="s">
        <v>363</v>
      </c>
      <c r="C34" s="89" t="s">
        <v>364</v>
      </c>
      <c r="D34" s="85">
        <v>201305.68</v>
      </c>
      <c r="E34" s="85">
        <v>7246.8499999999995</v>
      </c>
      <c r="F34" s="85">
        <v>0</v>
      </c>
      <c r="G34" s="85">
        <v>0</v>
      </c>
      <c r="H34" s="85">
        <v>0</v>
      </c>
      <c r="I34" s="85">
        <v>68984.88</v>
      </c>
      <c r="J34" s="85">
        <v>0</v>
      </c>
      <c r="K34" s="85">
        <v>0</v>
      </c>
      <c r="L34" s="85">
        <v>125073.94999999998</v>
      </c>
      <c r="M34" s="85">
        <v>0</v>
      </c>
      <c r="N34" s="90">
        <f t="shared" si="0"/>
        <v>201305.68</v>
      </c>
    </row>
    <row r="35" spans="1:14" ht="30" x14ac:dyDescent="0.25">
      <c r="A35" s="82">
        <v>32</v>
      </c>
      <c r="B35" s="88" t="s">
        <v>365</v>
      </c>
      <c r="C35" s="89" t="s">
        <v>366</v>
      </c>
      <c r="D35" s="85">
        <v>1327775.5099999993</v>
      </c>
      <c r="E35" s="85">
        <v>1158099.7799999991</v>
      </c>
      <c r="F35" s="85">
        <v>438.77000000000004</v>
      </c>
      <c r="G35" s="85">
        <v>15693.77</v>
      </c>
      <c r="H35" s="85">
        <v>14114.569999999996</v>
      </c>
      <c r="I35" s="85">
        <v>8695.6099999999988</v>
      </c>
      <c r="J35" s="85">
        <v>0</v>
      </c>
      <c r="K35" s="85">
        <v>0</v>
      </c>
      <c r="L35" s="85">
        <v>130733.01</v>
      </c>
      <c r="M35" s="85">
        <v>0</v>
      </c>
      <c r="N35" s="90">
        <f t="shared" si="0"/>
        <v>1327775.5099999993</v>
      </c>
    </row>
    <row r="36" spans="1:14" ht="30" x14ac:dyDescent="0.25">
      <c r="A36" s="82">
        <v>33</v>
      </c>
      <c r="B36" s="88" t="s">
        <v>367</v>
      </c>
      <c r="C36" s="89" t="s">
        <v>368</v>
      </c>
      <c r="D36" s="85">
        <v>163874.13</v>
      </c>
      <c r="E36" s="85">
        <v>75406.349919999993</v>
      </c>
      <c r="F36" s="85">
        <v>1000</v>
      </c>
      <c r="G36" s="85">
        <v>0</v>
      </c>
      <c r="H36" s="85">
        <v>12154.461551999997</v>
      </c>
      <c r="I36" s="85">
        <v>0</v>
      </c>
      <c r="J36" s="85">
        <v>0</v>
      </c>
      <c r="K36" s="85">
        <v>0</v>
      </c>
      <c r="L36" s="85">
        <v>75313.318528000003</v>
      </c>
      <c r="M36" s="85">
        <v>0</v>
      </c>
      <c r="N36" s="90">
        <f t="shared" si="0"/>
        <v>163874.13</v>
      </c>
    </row>
    <row r="37" spans="1:14" ht="30" x14ac:dyDescent="0.25">
      <c r="A37" s="82">
        <v>34</v>
      </c>
      <c r="B37" s="88" t="s">
        <v>369</v>
      </c>
      <c r="C37" s="89" t="s">
        <v>370</v>
      </c>
      <c r="D37" s="85">
        <v>231247.00000000006</v>
      </c>
      <c r="E37" s="85">
        <v>47761.209824000005</v>
      </c>
      <c r="F37" s="85">
        <v>4192.3899999999994</v>
      </c>
      <c r="G37" s="85">
        <v>0</v>
      </c>
      <c r="H37" s="85">
        <v>37964.810620000004</v>
      </c>
      <c r="I37" s="85">
        <v>0</v>
      </c>
      <c r="J37" s="85">
        <v>1129.167872</v>
      </c>
      <c r="K37" s="85">
        <v>0</v>
      </c>
      <c r="L37" s="85">
        <v>140199.42168400003</v>
      </c>
      <c r="M37" s="85">
        <v>0</v>
      </c>
      <c r="N37" s="90">
        <f t="shared" si="0"/>
        <v>231247.00000000006</v>
      </c>
    </row>
    <row r="38" spans="1:14" x14ac:dyDescent="0.25">
      <c r="A38" s="82">
        <v>35</v>
      </c>
      <c r="B38" s="88" t="s">
        <v>371</v>
      </c>
      <c r="C38" s="89" t="s">
        <v>372</v>
      </c>
      <c r="D38" s="85">
        <v>162281.83000000002</v>
      </c>
      <c r="E38" s="85">
        <v>24267.690950999986</v>
      </c>
      <c r="F38" s="85">
        <v>0</v>
      </c>
      <c r="G38" s="85">
        <v>0</v>
      </c>
      <c r="H38" s="85">
        <v>60848.192649999961</v>
      </c>
      <c r="I38" s="85">
        <v>7823.3390549999949</v>
      </c>
      <c r="J38" s="85">
        <v>0</v>
      </c>
      <c r="K38" s="85">
        <v>0</v>
      </c>
      <c r="L38" s="85">
        <v>69342.607344000062</v>
      </c>
      <c r="M38" s="85">
        <v>0</v>
      </c>
      <c r="N38" s="90">
        <f t="shared" si="0"/>
        <v>162281.83000000002</v>
      </c>
    </row>
    <row r="39" spans="1:14" x14ac:dyDescent="0.25">
      <c r="A39" s="82">
        <v>36</v>
      </c>
      <c r="B39" s="88" t="s">
        <v>373</v>
      </c>
      <c r="C39" s="89" t="s">
        <v>374</v>
      </c>
      <c r="D39" s="85">
        <v>83517.040000000037</v>
      </c>
      <c r="E39" s="85">
        <v>985.13671200000044</v>
      </c>
      <c r="F39" s="85">
        <v>25.86</v>
      </c>
      <c r="G39" s="85">
        <v>0</v>
      </c>
      <c r="H39" s="85">
        <v>2470.1068000000009</v>
      </c>
      <c r="I39" s="85">
        <v>317.58516000000009</v>
      </c>
      <c r="J39" s="85">
        <v>0</v>
      </c>
      <c r="K39" s="85">
        <v>0</v>
      </c>
      <c r="L39" s="85">
        <v>79718.351328000033</v>
      </c>
      <c r="M39" s="85">
        <v>0</v>
      </c>
      <c r="N39" s="90">
        <f t="shared" si="0"/>
        <v>83517.040000000037</v>
      </c>
    </row>
    <row r="40" spans="1:14" ht="30" x14ac:dyDescent="0.25">
      <c r="A40" s="82">
        <v>37</v>
      </c>
      <c r="B40" s="88" t="s">
        <v>375</v>
      </c>
      <c r="C40" s="89" t="s">
        <v>376</v>
      </c>
      <c r="D40" s="85">
        <v>4590879.9000000013</v>
      </c>
      <c r="E40" s="85">
        <v>4488860.9000000004</v>
      </c>
      <c r="F40" s="85">
        <v>0</v>
      </c>
      <c r="G40" s="85">
        <v>0</v>
      </c>
      <c r="H40" s="85">
        <v>1451.04</v>
      </c>
      <c r="I40" s="85">
        <v>323.48</v>
      </c>
      <c r="J40" s="85">
        <v>0</v>
      </c>
      <c r="K40" s="85">
        <v>0</v>
      </c>
      <c r="L40" s="85">
        <v>100244.48000000003</v>
      </c>
      <c r="M40" s="85">
        <v>0</v>
      </c>
      <c r="N40" s="90">
        <f t="shared" si="0"/>
        <v>4590879.9000000013</v>
      </c>
    </row>
    <row r="41" spans="1:14" x14ac:dyDescent="0.25">
      <c r="A41" s="82">
        <v>38</v>
      </c>
      <c r="B41" s="88" t="s">
        <v>377</v>
      </c>
      <c r="C41" s="89" t="s">
        <v>378</v>
      </c>
      <c r="D41" s="85">
        <v>6976955.8500000052</v>
      </c>
      <c r="E41" s="85">
        <v>1654652.9576640013</v>
      </c>
      <c r="F41" s="85">
        <v>0</v>
      </c>
      <c r="G41" s="85">
        <v>0</v>
      </c>
      <c r="H41" s="85">
        <v>4148834.8496000036</v>
      </c>
      <c r="I41" s="85">
        <v>533421.62352000037</v>
      </c>
      <c r="J41" s="85">
        <v>0</v>
      </c>
      <c r="K41" s="85">
        <v>0</v>
      </c>
      <c r="L41" s="85">
        <v>640046.41921600047</v>
      </c>
      <c r="M41" s="85">
        <v>0</v>
      </c>
      <c r="N41" s="90">
        <f t="shared" si="0"/>
        <v>6976955.8500000061</v>
      </c>
    </row>
    <row r="42" spans="1:14" x14ac:dyDescent="0.25">
      <c r="A42" s="82">
        <v>39</v>
      </c>
      <c r="B42" s="88" t="s">
        <v>379</v>
      </c>
      <c r="C42" s="89" t="s">
        <v>380</v>
      </c>
      <c r="D42" s="85">
        <v>1081731.6900000002</v>
      </c>
      <c r="E42" s="85">
        <v>256694.93003700004</v>
      </c>
      <c r="F42" s="85">
        <v>0</v>
      </c>
      <c r="G42" s="85">
        <v>0</v>
      </c>
      <c r="H42" s="85">
        <v>643630.35555000009</v>
      </c>
      <c r="I42" s="85">
        <v>82752.474285000018</v>
      </c>
      <c r="J42" s="85">
        <v>0</v>
      </c>
      <c r="K42" s="85">
        <v>0</v>
      </c>
      <c r="L42" s="85">
        <v>98653.930128000007</v>
      </c>
      <c r="M42" s="85">
        <v>0</v>
      </c>
      <c r="N42" s="90">
        <f t="shared" si="0"/>
        <v>1081731.6900000002</v>
      </c>
    </row>
    <row r="43" spans="1:14" x14ac:dyDescent="0.25">
      <c r="A43" s="82">
        <v>40</v>
      </c>
      <c r="B43" s="88" t="s">
        <v>381</v>
      </c>
      <c r="C43" s="89" t="s">
        <v>382</v>
      </c>
      <c r="D43" s="85">
        <v>795223.25000000047</v>
      </c>
      <c r="E43" s="85">
        <v>188644.91211300011</v>
      </c>
      <c r="F43" s="85">
        <v>0</v>
      </c>
      <c r="G43" s="85">
        <v>0</v>
      </c>
      <c r="H43" s="85">
        <v>473003.46695000032</v>
      </c>
      <c r="I43" s="85">
        <v>60814.731465000048</v>
      </c>
      <c r="J43" s="85">
        <v>0</v>
      </c>
      <c r="K43" s="85">
        <v>0</v>
      </c>
      <c r="L43" s="85">
        <v>72760.139472000039</v>
      </c>
      <c r="M43" s="85">
        <v>0</v>
      </c>
      <c r="N43" s="90">
        <f t="shared" si="0"/>
        <v>795223.25000000058</v>
      </c>
    </row>
    <row r="44" spans="1:14" x14ac:dyDescent="0.25">
      <c r="A44" s="82">
        <v>41</v>
      </c>
      <c r="B44" s="88" t="s">
        <v>383</v>
      </c>
      <c r="C44" s="89" t="s">
        <v>384</v>
      </c>
      <c r="D44" s="85">
        <v>150259.26</v>
      </c>
      <c r="E44" s="85">
        <v>0</v>
      </c>
      <c r="F44" s="85">
        <v>0</v>
      </c>
      <c r="G44" s="85">
        <v>0</v>
      </c>
      <c r="H44" s="85">
        <v>0</v>
      </c>
      <c r="I44" s="85">
        <v>150259.26</v>
      </c>
      <c r="J44" s="85">
        <v>0</v>
      </c>
      <c r="K44" s="85">
        <v>0</v>
      </c>
      <c r="L44" s="85">
        <v>0</v>
      </c>
      <c r="M44" s="85">
        <v>0</v>
      </c>
      <c r="N44" s="90">
        <f t="shared" si="0"/>
        <v>150259.26</v>
      </c>
    </row>
    <row r="45" spans="1:14" x14ac:dyDescent="0.25">
      <c r="A45" s="82">
        <v>42</v>
      </c>
      <c r="B45" s="88" t="s">
        <v>385</v>
      </c>
      <c r="C45" s="89" t="s">
        <v>386</v>
      </c>
      <c r="D45" s="85">
        <v>4829521.8499999978</v>
      </c>
      <c r="E45" s="85">
        <v>4355684.4175659986</v>
      </c>
      <c r="F45" s="85">
        <v>0</v>
      </c>
      <c r="G45" s="85">
        <v>0</v>
      </c>
      <c r="H45" s="85">
        <v>148287.93489999996</v>
      </c>
      <c r="I45" s="85">
        <v>19065.591629999995</v>
      </c>
      <c r="J45" s="85">
        <v>0</v>
      </c>
      <c r="K45" s="85">
        <v>0</v>
      </c>
      <c r="L45" s="85">
        <v>306483.90590399998</v>
      </c>
      <c r="M45" s="85">
        <v>0</v>
      </c>
      <c r="N45" s="90">
        <f t="shared" si="0"/>
        <v>4829521.8499999978</v>
      </c>
    </row>
    <row r="46" spans="1:14" x14ac:dyDescent="0.25">
      <c r="A46" s="82">
        <v>43</v>
      </c>
      <c r="B46" s="88" t="s">
        <v>387</v>
      </c>
      <c r="C46" s="89" t="s">
        <v>388</v>
      </c>
      <c r="D46" s="85">
        <v>120880.87</v>
      </c>
      <c r="E46" s="85">
        <v>2066.39</v>
      </c>
      <c r="F46" s="85">
        <v>0</v>
      </c>
      <c r="G46" s="85">
        <v>0</v>
      </c>
      <c r="H46" s="85">
        <v>55425.32</v>
      </c>
      <c r="I46" s="85">
        <v>32239.839999999997</v>
      </c>
      <c r="J46" s="85">
        <v>0</v>
      </c>
      <c r="K46" s="85">
        <v>0</v>
      </c>
      <c r="L46" s="85">
        <v>31149.32</v>
      </c>
      <c r="M46" s="85">
        <v>0</v>
      </c>
      <c r="N46" s="90">
        <f t="shared" si="0"/>
        <v>120880.87</v>
      </c>
    </row>
    <row r="47" spans="1:14" x14ac:dyDescent="0.25">
      <c r="A47" s="82">
        <v>44</v>
      </c>
      <c r="B47" s="88" t="s">
        <v>389</v>
      </c>
      <c r="C47" s="89" t="s">
        <v>390</v>
      </c>
      <c r="D47" s="85">
        <v>97291.419999999955</v>
      </c>
      <c r="E47" s="85">
        <v>49310.349999999977</v>
      </c>
      <c r="F47" s="85">
        <v>0</v>
      </c>
      <c r="G47" s="85">
        <v>0</v>
      </c>
      <c r="H47" s="85">
        <v>0</v>
      </c>
      <c r="I47" s="85">
        <v>0</v>
      </c>
      <c r="J47" s="85">
        <v>0</v>
      </c>
      <c r="K47" s="85">
        <v>0</v>
      </c>
      <c r="L47" s="85">
        <v>47981.069999999985</v>
      </c>
      <c r="M47" s="85">
        <v>0</v>
      </c>
      <c r="N47" s="90">
        <f t="shared" si="0"/>
        <v>97291.419999999955</v>
      </c>
    </row>
    <row r="48" spans="1:14" ht="30" x14ac:dyDescent="0.25">
      <c r="A48" s="82">
        <v>45</v>
      </c>
      <c r="B48" s="88" t="s">
        <v>391</v>
      </c>
      <c r="C48" s="89" t="s">
        <v>392</v>
      </c>
      <c r="D48" s="85">
        <v>649680.22</v>
      </c>
      <c r="E48" s="85">
        <v>5326.16</v>
      </c>
      <c r="F48" s="85">
        <v>0</v>
      </c>
      <c r="G48" s="85">
        <v>0</v>
      </c>
      <c r="H48" s="85">
        <v>0</v>
      </c>
      <c r="I48" s="85">
        <v>0</v>
      </c>
      <c r="J48" s="85">
        <v>0</v>
      </c>
      <c r="K48" s="85">
        <v>0</v>
      </c>
      <c r="L48" s="85">
        <v>644354.05999999994</v>
      </c>
      <c r="M48" s="85">
        <v>0</v>
      </c>
      <c r="N48" s="90">
        <f t="shared" si="0"/>
        <v>649680.22</v>
      </c>
    </row>
    <row r="49" spans="1:14" x14ac:dyDescent="0.25">
      <c r="A49" s="82">
        <v>46</v>
      </c>
      <c r="B49" s="88" t="s">
        <v>393</v>
      </c>
      <c r="C49" s="89" t="s">
        <v>394</v>
      </c>
      <c r="D49" s="85">
        <v>643458.25000000047</v>
      </c>
      <c r="E49" s="85">
        <v>8419.2800000000007</v>
      </c>
      <c r="F49" s="85">
        <v>0</v>
      </c>
      <c r="G49" s="85">
        <v>0</v>
      </c>
      <c r="H49" s="85">
        <v>0</v>
      </c>
      <c r="I49" s="85">
        <v>0</v>
      </c>
      <c r="J49" s="85">
        <v>0</v>
      </c>
      <c r="K49" s="85">
        <v>0</v>
      </c>
      <c r="L49" s="85">
        <v>635038.97000000044</v>
      </c>
      <c r="M49" s="85">
        <v>0</v>
      </c>
      <c r="N49" s="90">
        <f t="shared" si="0"/>
        <v>643458.25000000047</v>
      </c>
    </row>
    <row r="50" spans="1:14" x14ac:dyDescent="0.25">
      <c r="A50" s="82">
        <v>47</v>
      </c>
      <c r="B50" s="88" t="s">
        <v>395</v>
      </c>
      <c r="C50" s="89" t="s">
        <v>396</v>
      </c>
      <c r="D50" s="85">
        <v>3753868.3899999997</v>
      </c>
      <c r="E50" s="85">
        <v>2847736.64</v>
      </c>
      <c r="F50" s="85">
        <v>0</v>
      </c>
      <c r="G50" s="85">
        <v>4713.57</v>
      </c>
      <c r="H50" s="85">
        <v>799.18999999999994</v>
      </c>
      <c r="I50" s="85">
        <v>0</v>
      </c>
      <c r="J50" s="85">
        <v>0</v>
      </c>
      <c r="K50" s="85">
        <v>0</v>
      </c>
      <c r="L50" s="85">
        <v>900618.99</v>
      </c>
      <c r="M50" s="85">
        <v>0</v>
      </c>
      <c r="N50" s="90">
        <f t="shared" si="0"/>
        <v>3753868.3899999997</v>
      </c>
    </row>
    <row r="51" spans="1:14" x14ac:dyDescent="0.25">
      <c r="A51" s="82">
        <v>48</v>
      </c>
      <c r="B51" s="88" t="s">
        <v>397</v>
      </c>
      <c r="C51" s="89" t="s">
        <v>398</v>
      </c>
      <c r="D51" s="85">
        <v>357388.24000000022</v>
      </c>
      <c r="E51" s="85">
        <v>47512.399999999958</v>
      </c>
      <c r="F51" s="85">
        <v>0</v>
      </c>
      <c r="G51" s="85">
        <v>0</v>
      </c>
      <c r="H51" s="85">
        <v>0</v>
      </c>
      <c r="I51" s="85">
        <v>0</v>
      </c>
      <c r="J51" s="85">
        <v>0</v>
      </c>
      <c r="K51" s="85">
        <v>0</v>
      </c>
      <c r="L51" s="85">
        <v>309875.84000000026</v>
      </c>
      <c r="M51" s="85">
        <v>0</v>
      </c>
      <c r="N51" s="90">
        <f t="shared" si="0"/>
        <v>357388.24000000022</v>
      </c>
    </row>
    <row r="52" spans="1:14" ht="30" x14ac:dyDescent="0.25">
      <c r="A52" s="82">
        <v>49</v>
      </c>
      <c r="B52" s="88" t="s">
        <v>399</v>
      </c>
      <c r="C52" s="89" t="s">
        <v>400</v>
      </c>
      <c r="D52" s="85">
        <v>36476.589999999997</v>
      </c>
      <c r="E52" s="85">
        <v>0</v>
      </c>
      <c r="F52" s="85">
        <v>0</v>
      </c>
      <c r="G52" s="85">
        <v>0</v>
      </c>
      <c r="H52" s="85">
        <v>34437.699999999997</v>
      </c>
      <c r="I52" s="85">
        <v>0</v>
      </c>
      <c r="J52" s="85">
        <v>0</v>
      </c>
      <c r="K52" s="85">
        <v>0</v>
      </c>
      <c r="L52" s="85">
        <v>2038.89</v>
      </c>
      <c r="M52" s="85">
        <v>0</v>
      </c>
      <c r="N52" s="90">
        <f t="shared" si="0"/>
        <v>36476.589999999997</v>
      </c>
    </row>
    <row r="53" spans="1:14" ht="30" x14ac:dyDescent="0.25">
      <c r="A53" s="82">
        <v>50</v>
      </c>
      <c r="B53" s="88" t="s">
        <v>401</v>
      </c>
      <c r="C53" s="89" t="s">
        <v>402</v>
      </c>
      <c r="D53" s="85">
        <v>21642.82</v>
      </c>
      <c r="E53" s="85">
        <v>20969.599999999999</v>
      </c>
      <c r="F53" s="85">
        <v>0</v>
      </c>
      <c r="G53" s="85">
        <v>0</v>
      </c>
      <c r="H53" s="85">
        <v>0</v>
      </c>
      <c r="I53" s="85">
        <v>0</v>
      </c>
      <c r="J53" s="85">
        <v>0</v>
      </c>
      <c r="K53" s="85">
        <v>0</v>
      </c>
      <c r="L53" s="85">
        <v>673.22</v>
      </c>
      <c r="M53" s="85">
        <v>0</v>
      </c>
      <c r="N53" s="90">
        <f t="shared" si="0"/>
        <v>21642.82</v>
      </c>
    </row>
    <row r="54" spans="1:14" x14ac:dyDescent="0.25">
      <c r="A54" s="82">
        <v>51</v>
      </c>
      <c r="B54" s="88" t="s">
        <v>403</v>
      </c>
      <c r="C54" s="89" t="s">
        <v>404</v>
      </c>
      <c r="D54" s="85">
        <v>512.4</v>
      </c>
      <c r="E54" s="85">
        <v>420</v>
      </c>
      <c r="F54" s="85">
        <v>0</v>
      </c>
      <c r="G54" s="85">
        <v>0</v>
      </c>
      <c r="H54" s="85">
        <v>0</v>
      </c>
      <c r="I54" s="85">
        <v>0</v>
      </c>
      <c r="J54" s="85">
        <v>0</v>
      </c>
      <c r="K54" s="85">
        <v>0</v>
      </c>
      <c r="L54" s="85">
        <v>92.4</v>
      </c>
      <c r="M54" s="85">
        <v>0</v>
      </c>
      <c r="N54" s="90">
        <f t="shared" si="0"/>
        <v>512.4</v>
      </c>
    </row>
    <row r="55" spans="1:14" ht="45" x14ac:dyDescent="0.25">
      <c r="A55" s="82">
        <v>52</v>
      </c>
      <c r="B55" s="88" t="s">
        <v>405</v>
      </c>
      <c r="C55" s="89" t="s">
        <v>406</v>
      </c>
      <c r="D55" s="85">
        <v>11216.78</v>
      </c>
      <c r="E55" s="85">
        <v>10447.68</v>
      </c>
      <c r="F55" s="85">
        <v>0</v>
      </c>
      <c r="G55" s="85">
        <v>0</v>
      </c>
      <c r="H55" s="85">
        <v>0</v>
      </c>
      <c r="I55" s="85">
        <v>0</v>
      </c>
      <c r="J55" s="85">
        <v>0</v>
      </c>
      <c r="K55" s="85">
        <v>0</v>
      </c>
      <c r="L55" s="85">
        <v>769.09999999999991</v>
      </c>
      <c r="M55" s="85">
        <v>0</v>
      </c>
      <c r="N55" s="90">
        <f t="shared" si="0"/>
        <v>11216.78</v>
      </c>
    </row>
    <row r="56" spans="1:14" ht="30" x14ac:dyDescent="0.25">
      <c r="A56" s="82">
        <v>53</v>
      </c>
      <c r="B56" s="88" t="s">
        <v>407</v>
      </c>
      <c r="C56" s="89" t="s">
        <v>408</v>
      </c>
      <c r="D56" s="85">
        <v>2021128.4900000002</v>
      </c>
      <c r="E56" s="85">
        <v>1960674.1300000001</v>
      </c>
      <c r="F56" s="85">
        <v>0</v>
      </c>
      <c r="G56" s="85">
        <v>0</v>
      </c>
      <c r="H56" s="85">
        <v>0</v>
      </c>
      <c r="I56" s="85">
        <v>0</v>
      </c>
      <c r="J56" s="85">
        <v>0</v>
      </c>
      <c r="K56" s="85">
        <v>0</v>
      </c>
      <c r="L56" s="85">
        <v>60454.359999999993</v>
      </c>
      <c r="M56" s="85">
        <v>0</v>
      </c>
      <c r="N56" s="90">
        <f t="shared" si="0"/>
        <v>2021128.4900000002</v>
      </c>
    </row>
    <row r="57" spans="1:14" ht="30" x14ac:dyDescent="0.25">
      <c r="A57" s="82">
        <v>54</v>
      </c>
      <c r="B57" s="88" t="s">
        <v>409</v>
      </c>
      <c r="C57" s="89" t="s">
        <v>410</v>
      </c>
      <c r="D57" s="85">
        <v>1574504.6500000004</v>
      </c>
      <c r="E57" s="85">
        <v>1007243.2000000004</v>
      </c>
      <c r="F57" s="85">
        <v>212.2</v>
      </c>
      <c r="G57" s="85">
        <v>9168.25</v>
      </c>
      <c r="H57" s="85">
        <v>0</v>
      </c>
      <c r="I57" s="85">
        <v>0</v>
      </c>
      <c r="J57" s="85">
        <v>0</v>
      </c>
      <c r="K57" s="85">
        <v>0</v>
      </c>
      <c r="L57" s="85">
        <v>242694.87</v>
      </c>
      <c r="M57" s="85">
        <v>315186.12999999995</v>
      </c>
      <c r="N57" s="90">
        <f t="shared" si="0"/>
        <v>1574504.6500000004</v>
      </c>
    </row>
    <row r="58" spans="1:14" ht="30" x14ac:dyDescent="0.25">
      <c r="A58" s="82">
        <v>55</v>
      </c>
      <c r="B58" s="88" t="s">
        <v>411</v>
      </c>
      <c r="C58" s="89" t="s">
        <v>412</v>
      </c>
      <c r="D58" s="85">
        <v>7658061.6900000004</v>
      </c>
      <c r="E58" s="85">
        <v>2593165.1699999995</v>
      </c>
      <c r="F58" s="85">
        <v>0</v>
      </c>
      <c r="G58" s="85">
        <v>0</v>
      </c>
      <c r="H58" s="85">
        <v>0</v>
      </c>
      <c r="I58" s="85">
        <v>99255.349999999991</v>
      </c>
      <c r="J58" s="85">
        <v>0</v>
      </c>
      <c r="K58" s="85">
        <v>0</v>
      </c>
      <c r="L58" s="85">
        <v>4965641.1700000009</v>
      </c>
      <c r="M58" s="85">
        <v>0</v>
      </c>
      <c r="N58" s="90">
        <f t="shared" si="0"/>
        <v>7658061.6900000004</v>
      </c>
    </row>
    <row r="59" spans="1:14" ht="30" x14ac:dyDescent="0.25">
      <c r="A59" s="82">
        <v>56</v>
      </c>
      <c r="B59" s="88" t="s">
        <v>413</v>
      </c>
      <c r="C59" s="89" t="s">
        <v>414</v>
      </c>
      <c r="D59" s="85">
        <v>433228.50999999983</v>
      </c>
      <c r="E59" s="85">
        <v>351916.68023899989</v>
      </c>
      <c r="F59" s="85">
        <v>0</v>
      </c>
      <c r="G59" s="85">
        <v>0</v>
      </c>
      <c r="H59" s="85">
        <v>8707.4858499999991</v>
      </c>
      <c r="I59" s="85">
        <v>1272.1538949999999</v>
      </c>
      <c r="J59" s="85">
        <v>0</v>
      </c>
      <c r="K59" s="85">
        <v>0</v>
      </c>
      <c r="L59" s="85">
        <v>71332.190015999993</v>
      </c>
      <c r="M59" s="85">
        <v>0</v>
      </c>
      <c r="N59" s="90">
        <f t="shared" si="0"/>
        <v>433228.50999999989</v>
      </c>
    </row>
    <row r="60" spans="1:14" ht="30" x14ac:dyDescent="0.25">
      <c r="A60" s="82">
        <v>57</v>
      </c>
      <c r="B60" s="88" t="s">
        <v>415</v>
      </c>
      <c r="C60" s="89" t="s">
        <v>416</v>
      </c>
      <c r="D60" s="85">
        <v>753501.55</v>
      </c>
      <c r="E60" s="85">
        <v>93476.326679999998</v>
      </c>
      <c r="F60" s="85">
        <v>0</v>
      </c>
      <c r="G60" s="85">
        <v>0</v>
      </c>
      <c r="H60" s="85">
        <v>406738.6866800001</v>
      </c>
      <c r="I60" s="85">
        <v>103832.26000000001</v>
      </c>
      <c r="J60" s="85">
        <v>5574.1166400000002</v>
      </c>
      <c r="K60" s="85">
        <v>0</v>
      </c>
      <c r="L60" s="85">
        <v>143880.15999999997</v>
      </c>
      <c r="M60" s="85">
        <v>0</v>
      </c>
      <c r="N60" s="90">
        <f t="shared" si="0"/>
        <v>753501.55</v>
      </c>
    </row>
    <row r="61" spans="1:14" x14ac:dyDescent="0.25">
      <c r="A61" s="82">
        <v>58</v>
      </c>
      <c r="B61" s="88" t="s">
        <v>417</v>
      </c>
      <c r="C61" s="89" t="s">
        <v>418</v>
      </c>
      <c r="D61" s="85">
        <v>112900.00000000001</v>
      </c>
      <c r="E61" s="85">
        <v>100377.23000000001</v>
      </c>
      <c r="F61" s="85">
        <v>0</v>
      </c>
      <c r="G61" s="85">
        <v>0</v>
      </c>
      <c r="H61" s="85">
        <v>0</v>
      </c>
      <c r="I61" s="85">
        <v>0</v>
      </c>
      <c r="J61" s="85">
        <v>0</v>
      </c>
      <c r="K61" s="85">
        <v>0</v>
      </c>
      <c r="L61" s="85">
        <v>12522.769999999999</v>
      </c>
      <c r="M61" s="85">
        <v>0</v>
      </c>
      <c r="N61" s="90">
        <f t="shared" si="0"/>
        <v>112900.00000000001</v>
      </c>
    </row>
    <row r="62" spans="1:14" x14ac:dyDescent="0.25">
      <c r="A62" s="82">
        <v>59</v>
      </c>
      <c r="B62" s="88" t="s">
        <v>419</v>
      </c>
      <c r="C62" s="89" t="s">
        <v>420</v>
      </c>
      <c r="D62" s="85">
        <v>487139.89</v>
      </c>
      <c r="E62" s="85">
        <v>30541.78</v>
      </c>
      <c r="F62" s="85">
        <v>0</v>
      </c>
      <c r="G62" s="85">
        <v>0</v>
      </c>
      <c r="H62" s="85">
        <v>0</v>
      </c>
      <c r="I62" s="85">
        <v>0</v>
      </c>
      <c r="J62" s="85">
        <v>0</v>
      </c>
      <c r="K62" s="85">
        <v>0</v>
      </c>
      <c r="L62" s="85">
        <v>456598.11</v>
      </c>
      <c r="M62" s="85">
        <v>0</v>
      </c>
      <c r="N62" s="90">
        <f t="shared" si="0"/>
        <v>487139.89</v>
      </c>
    </row>
    <row r="63" spans="1:14" x14ac:dyDescent="0.25">
      <c r="A63" s="82">
        <v>60</v>
      </c>
      <c r="B63" s="88" t="s">
        <v>421</v>
      </c>
      <c r="C63" s="89" t="s">
        <v>422</v>
      </c>
      <c r="D63" s="85">
        <v>3406639.3</v>
      </c>
      <c r="E63" s="85">
        <v>1534370.1237280001</v>
      </c>
      <c r="F63" s="85">
        <v>278162.44999999995</v>
      </c>
      <c r="G63" s="85">
        <v>266881.19999999995</v>
      </c>
      <c r="H63" s="85">
        <v>1288639.9737279995</v>
      </c>
      <c r="I63" s="85">
        <v>0</v>
      </c>
      <c r="J63" s="85">
        <v>36686.852543999994</v>
      </c>
      <c r="K63" s="85">
        <v>0</v>
      </c>
      <c r="L63" s="85">
        <v>1898.7</v>
      </c>
      <c r="M63" s="85">
        <v>0</v>
      </c>
      <c r="N63" s="90">
        <f t="shared" si="0"/>
        <v>3406639.2999999993</v>
      </c>
    </row>
    <row r="64" spans="1:14" ht="30" x14ac:dyDescent="0.25">
      <c r="A64" s="82">
        <v>61</v>
      </c>
      <c r="B64" s="88" t="s">
        <v>423</v>
      </c>
      <c r="C64" s="89" t="s">
        <v>424</v>
      </c>
      <c r="D64" s="85">
        <v>270354.49999999994</v>
      </c>
      <c r="E64" s="85">
        <v>233307.48999999993</v>
      </c>
      <c r="F64" s="85">
        <v>0</v>
      </c>
      <c r="G64" s="85">
        <v>0</v>
      </c>
      <c r="H64" s="85">
        <v>0</v>
      </c>
      <c r="I64" s="85">
        <v>0</v>
      </c>
      <c r="J64" s="85">
        <v>0</v>
      </c>
      <c r="K64" s="85">
        <v>0</v>
      </c>
      <c r="L64" s="85">
        <v>37047.009999999995</v>
      </c>
      <c r="M64" s="85">
        <v>0</v>
      </c>
      <c r="N64" s="90">
        <f t="shared" si="0"/>
        <v>270354.49999999994</v>
      </c>
    </row>
    <row r="65" spans="1:14" ht="30" x14ac:dyDescent="0.25">
      <c r="A65" s="82">
        <v>62</v>
      </c>
      <c r="B65" s="88" t="s">
        <v>425</v>
      </c>
      <c r="C65" s="89" t="s">
        <v>426</v>
      </c>
      <c r="D65" s="85">
        <v>5635010.1099999929</v>
      </c>
      <c r="E65" s="85">
        <v>3573348.0654719933</v>
      </c>
      <c r="F65" s="85">
        <v>376953.77999999985</v>
      </c>
      <c r="G65" s="85">
        <v>20417.900000000001</v>
      </c>
      <c r="H65" s="85">
        <v>1305635.0854719998</v>
      </c>
      <c r="I65" s="85">
        <v>7606.71</v>
      </c>
      <c r="J65" s="85">
        <v>56519.669055999984</v>
      </c>
      <c r="K65" s="85">
        <v>0</v>
      </c>
      <c r="L65" s="85">
        <v>294528.89999999991</v>
      </c>
      <c r="M65" s="85">
        <v>0</v>
      </c>
      <c r="N65" s="90">
        <f t="shared" si="0"/>
        <v>5635010.109999992</v>
      </c>
    </row>
    <row r="66" spans="1:14" ht="30" x14ac:dyDescent="0.25">
      <c r="A66" s="82">
        <v>63</v>
      </c>
      <c r="B66" s="88" t="s">
        <v>427</v>
      </c>
      <c r="C66" s="89" t="s">
        <v>428</v>
      </c>
      <c r="D66" s="85">
        <v>3770797.6000000108</v>
      </c>
      <c r="E66" s="85">
        <v>2227504.7289600098</v>
      </c>
      <c r="F66" s="85">
        <v>123382.67999999993</v>
      </c>
      <c r="G66" s="85">
        <v>812098.79000000108</v>
      </c>
      <c r="H66" s="85">
        <v>184745.15017599988</v>
      </c>
      <c r="I66" s="85">
        <v>755.56</v>
      </c>
      <c r="J66" s="85">
        <v>0</v>
      </c>
      <c r="K66" s="85">
        <v>0</v>
      </c>
      <c r="L66" s="85">
        <v>422310.690864</v>
      </c>
      <c r="M66" s="85">
        <v>0</v>
      </c>
      <c r="N66" s="90">
        <f t="shared" si="0"/>
        <v>3770797.6000000108</v>
      </c>
    </row>
    <row r="67" spans="1:14" x14ac:dyDescent="0.25">
      <c r="A67" s="82">
        <v>64</v>
      </c>
      <c r="B67" s="88" t="s">
        <v>429</v>
      </c>
      <c r="C67" s="89" t="s">
        <v>430</v>
      </c>
      <c r="D67" s="85">
        <v>52003.740000000056</v>
      </c>
      <c r="E67" s="85">
        <v>50782.370000000054</v>
      </c>
      <c r="F67" s="85">
        <v>0</v>
      </c>
      <c r="G67" s="85">
        <v>0</v>
      </c>
      <c r="H67" s="85">
        <v>1221.3699999999999</v>
      </c>
      <c r="I67" s="85">
        <v>0</v>
      </c>
      <c r="J67" s="85">
        <v>0</v>
      </c>
      <c r="K67" s="85">
        <v>0</v>
      </c>
      <c r="L67" s="85">
        <v>0</v>
      </c>
      <c r="M67" s="85">
        <v>0</v>
      </c>
      <c r="N67" s="90">
        <f t="shared" si="0"/>
        <v>52003.740000000056</v>
      </c>
    </row>
    <row r="68" spans="1:14" ht="30" x14ac:dyDescent="0.25">
      <c r="A68" s="82">
        <v>65</v>
      </c>
      <c r="B68" s="88" t="s">
        <v>431</v>
      </c>
      <c r="C68" s="89" t="s">
        <v>432</v>
      </c>
      <c r="D68" s="85">
        <v>2925903.7000000007</v>
      </c>
      <c r="E68" s="85">
        <v>2872182.1600000006</v>
      </c>
      <c r="F68" s="85">
        <v>0</v>
      </c>
      <c r="G68" s="85">
        <v>0</v>
      </c>
      <c r="H68" s="85">
        <v>0</v>
      </c>
      <c r="I68" s="85">
        <v>45306.37999999999</v>
      </c>
      <c r="J68" s="85">
        <v>0</v>
      </c>
      <c r="K68" s="85">
        <v>0</v>
      </c>
      <c r="L68" s="85">
        <v>8415.1600000000017</v>
      </c>
      <c r="M68" s="85">
        <v>0</v>
      </c>
      <c r="N68" s="90">
        <f t="shared" ref="N68:N131" si="1">SUM(E68:M68)</f>
        <v>2925903.7000000007</v>
      </c>
    </row>
    <row r="69" spans="1:14" x14ac:dyDescent="0.25">
      <c r="A69" s="82">
        <v>66</v>
      </c>
      <c r="B69" s="88" t="s">
        <v>433</v>
      </c>
      <c r="C69" s="89" t="s">
        <v>434</v>
      </c>
      <c r="D69" s="85">
        <v>7181390.1600000001</v>
      </c>
      <c r="E69" s="85">
        <v>7131009.04</v>
      </c>
      <c r="F69" s="85">
        <v>0</v>
      </c>
      <c r="G69" s="85">
        <v>0</v>
      </c>
      <c r="H69" s="85">
        <v>0</v>
      </c>
      <c r="I69" s="85">
        <v>0</v>
      </c>
      <c r="J69" s="85">
        <v>0</v>
      </c>
      <c r="K69" s="85">
        <v>0</v>
      </c>
      <c r="L69" s="85">
        <v>50381.120000000003</v>
      </c>
      <c r="M69" s="85">
        <v>0</v>
      </c>
      <c r="N69" s="90">
        <f t="shared" si="1"/>
        <v>7181390.1600000001</v>
      </c>
    </row>
    <row r="70" spans="1:14" x14ac:dyDescent="0.25">
      <c r="A70" s="82">
        <v>67</v>
      </c>
      <c r="B70" s="88" t="s">
        <v>435</v>
      </c>
      <c r="C70" s="89" t="s">
        <v>436</v>
      </c>
      <c r="D70" s="85">
        <v>492829.58</v>
      </c>
      <c r="E70" s="85">
        <v>411291.47</v>
      </c>
      <c r="F70" s="85">
        <v>39254.449999999997</v>
      </c>
      <c r="G70" s="85">
        <v>0</v>
      </c>
      <c r="H70" s="85">
        <v>0</v>
      </c>
      <c r="I70" s="85">
        <v>0</v>
      </c>
      <c r="J70" s="85">
        <v>0</v>
      </c>
      <c r="K70" s="85">
        <v>0</v>
      </c>
      <c r="L70" s="85">
        <v>42283.660000000011</v>
      </c>
      <c r="M70" s="85">
        <v>0</v>
      </c>
      <c r="N70" s="90">
        <f t="shared" si="1"/>
        <v>492829.58</v>
      </c>
    </row>
    <row r="71" spans="1:14" x14ac:dyDescent="0.25">
      <c r="A71" s="82">
        <v>68</v>
      </c>
      <c r="B71" s="88" t="s">
        <v>437</v>
      </c>
      <c r="C71" s="89" t="s">
        <v>438</v>
      </c>
      <c r="D71" s="85">
        <v>287694.39</v>
      </c>
      <c r="E71" s="85">
        <v>239851.72999999998</v>
      </c>
      <c r="F71" s="85">
        <v>0</v>
      </c>
      <c r="G71" s="85">
        <v>0</v>
      </c>
      <c r="H71" s="85">
        <v>218.54</v>
      </c>
      <c r="I71" s="85">
        <v>0</v>
      </c>
      <c r="J71" s="85">
        <v>0</v>
      </c>
      <c r="K71" s="85">
        <v>0</v>
      </c>
      <c r="L71" s="85">
        <v>47624.119999999995</v>
      </c>
      <c r="M71" s="85">
        <v>0</v>
      </c>
      <c r="N71" s="90">
        <f t="shared" si="1"/>
        <v>287694.39</v>
      </c>
    </row>
    <row r="72" spans="1:14" ht="30" x14ac:dyDescent="0.25">
      <c r="A72" s="82">
        <v>69</v>
      </c>
      <c r="B72" s="88" t="s">
        <v>439</v>
      </c>
      <c r="C72" s="89" t="s">
        <v>440</v>
      </c>
      <c r="D72" s="85">
        <v>380550.8400000002</v>
      </c>
      <c r="E72" s="85">
        <v>39859.5</v>
      </c>
      <c r="F72" s="85">
        <v>0</v>
      </c>
      <c r="G72" s="85">
        <v>0</v>
      </c>
      <c r="H72" s="85">
        <v>0</v>
      </c>
      <c r="I72" s="85">
        <v>0</v>
      </c>
      <c r="J72" s="85">
        <v>0</v>
      </c>
      <c r="K72" s="85">
        <v>0</v>
      </c>
      <c r="L72" s="85">
        <v>340691.3400000002</v>
      </c>
      <c r="M72" s="85">
        <v>0</v>
      </c>
      <c r="N72" s="90">
        <f t="shared" si="1"/>
        <v>380550.8400000002</v>
      </c>
    </row>
    <row r="73" spans="1:14" x14ac:dyDescent="0.25">
      <c r="A73" s="82">
        <v>70</v>
      </c>
      <c r="B73" s="88" t="s">
        <v>441</v>
      </c>
      <c r="C73" s="89" t="s">
        <v>442</v>
      </c>
      <c r="D73" s="85">
        <v>343016.62</v>
      </c>
      <c r="E73" s="85">
        <v>301650.86999999994</v>
      </c>
      <c r="F73" s="85">
        <v>0</v>
      </c>
      <c r="G73" s="85">
        <v>0</v>
      </c>
      <c r="H73" s="85">
        <v>0</v>
      </c>
      <c r="I73" s="85">
        <v>233.53</v>
      </c>
      <c r="J73" s="85">
        <v>0</v>
      </c>
      <c r="K73" s="85">
        <v>0</v>
      </c>
      <c r="L73" s="85">
        <v>41132.220000000008</v>
      </c>
      <c r="M73" s="85">
        <v>0</v>
      </c>
      <c r="N73" s="90">
        <f t="shared" si="1"/>
        <v>343016.62</v>
      </c>
    </row>
    <row r="74" spans="1:14" x14ac:dyDescent="0.25">
      <c r="A74" s="82">
        <v>71</v>
      </c>
      <c r="B74" s="88" t="s">
        <v>443</v>
      </c>
      <c r="C74" s="89" t="s">
        <v>444</v>
      </c>
      <c r="D74" s="85">
        <v>65514.359999999993</v>
      </c>
      <c r="E74" s="85">
        <v>0</v>
      </c>
      <c r="F74" s="85">
        <v>0</v>
      </c>
      <c r="G74" s="85">
        <v>0</v>
      </c>
      <c r="H74" s="85">
        <v>0</v>
      </c>
      <c r="I74" s="85">
        <v>50218.849999999991</v>
      </c>
      <c r="J74" s="85">
        <v>0</v>
      </c>
      <c r="K74" s="85">
        <v>0</v>
      </c>
      <c r="L74" s="85">
        <v>15295.51</v>
      </c>
      <c r="M74" s="85">
        <v>0</v>
      </c>
      <c r="N74" s="90">
        <f t="shared" si="1"/>
        <v>65514.359999999993</v>
      </c>
    </row>
    <row r="75" spans="1:14" x14ac:dyDescent="0.25">
      <c r="A75" s="82">
        <v>72</v>
      </c>
      <c r="B75" s="88" t="s">
        <v>445</v>
      </c>
      <c r="C75" s="89" t="s">
        <v>446</v>
      </c>
      <c r="D75" s="85">
        <v>230252.57999999932</v>
      </c>
      <c r="E75" s="85">
        <v>13643.98</v>
      </c>
      <c r="F75" s="85">
        <v>441.90999999999997</v>
      </c>
      <c r="G75" s="85">
        <v>39.049999999999997</v>
      </c>
      <c r="H75" s="85">
        <v>527.69999999999993</v>
      </c>
      <c r="I75" s="85">
        <v>538.04</v>
      </c>
      <c r="J75" s="85">
        <v>0</v>
      </c>
      <c r="K75" s="85">
        <v>46.680000000000007</v>
      </c>
      <c r="L75" s="85">
        <v>214971.7199999993</v>
      </c>
      <c r="M75" s="85">
        <v>43.5</v>
      </c>
      <c r="N75" s="90">
        <f t="shared" si="1"/>
        <v>230252.57999999932</v>
      </c>
    </row>
    <row r="76" spans="1:14" x14ac:dyDescent="0.25">
      <c r="A76" s="82">
        <v>73</v>
      </c>
      <c r="B76" s="88" t="s">
        <v>447</v>
      </c>
      <c r="C76" s="89" t="s">
        <v>448</v>
      </c>
      <c r="D76" s="85">
        <v>12981.040000000005</v>
      </c>
      <c r="E76" s="85">
        <v>4535.6499999999978</v>
      </c>
      <c r="F76" s="85">
        <v>1592.4499999999996</v>
      </c>
      <c r="G76" s="85">
        <v>0</v>
      </c>
      <c r="H76" s="85">
        <v>0</v>
      </c>
      <c r="I76" s="85">
        <v>653.8900000000001</v>
      </c>
      <c r="J76" s="85">
        <v>0</v>
      </c>
      <c r="K76" s="85">
        <v>0</v>
      </c>
      <c r="L76" s="85">
        <v>6126.1300000000065</v>
      </c>
      <c r="M76" s="85">
        <v>72.92</v>
      </c>
      <c r="N76" s="90">
        <f t="shared" si="1"/>
        <v>12981.040000000005</v>
      </c>
    </row>
    <row r="77" spans="1:14" ht="30" x14ac:dyDescent="0.25">
      <c r="A77" s="82">
        <v>74</v>
      </c>
      <c r="B77" s="88" t="s">
        <v>449</v>
      </c>
      <c r="C77" s="89" t="s">
        <v>450</v>
      </c>
      <c r="D77" s="85">
        <v>473601.12000000005</v>
      </c>
      <c r="E77" s="85">
        <v>0</v>
      </c>
      <c r="F77" s="85">
        <v>0</v>
      </c>
      <c r="G77" s="85">
        <v>0</v>
      </c>
      <c r="H77" s="85">
        <v>0</v>
      </c>
      <c r="I77" s="85">
        <v>0</v>
      </c>
      <c r="J77" s="85">
        <v>0</v>
      </c>
      <c r="K77" s="85">
        <v>0</v>
      </c>
      <c r="L77" s="85">
        <v>473601.12000000005</v>
      </c>
      <c r="M77" s="85">
        <v>0</v>
      </c>
      <c r="N77" s="90">
        <f t="shared" si="1"/>
        <v>473601.12000000005</v>
      </c>
    </row>
    <row r="78" spans="1:14" ht="30" x14ac:dyDescent="0.25">
      <c r="A78" s="82">
        <v>75</v>
      </c>
      <c r="B78" s="88" t="s">
        <v>451</v>
      </c>
      <c r="C78" s="89" t="s">
        <v>452</v>
      </c>
      <c r="D78" s="85">
        <v>2090636.8000000003</v>
      </c>
      <c r="E78" s="85">
        <v>71243.100000000006</v>
      </c>
      <c r="F78" s="85">
        <v>0</v>
      </c>
      <c r="G78" s="85">
        <v>0</v>
      </c>
      <c r="H78" s="85">
        <v>1000</v>
      </c>
      <c r="I78" s="85">
        <v>0</v>
      </c>
      <c r="J78" s="85">
        <v>0</v>
      </c>
      <c r="K78" s="85">
        <v>0</v>
      </c>
      <c r="L78" s="85">
        <v>2018393.7000000002</v>
      </c>
      <c r="M78" s="85">
        <v>0</v>
      </c>
      <c r="N78" s="90">
        <f t="shared" si="1"/>
        <v>2090636.8000000003</v>
      </c>
    </row>
    <row r="79" spans="1:14" x14ac:dyDescent="0.25">
      <c r="A79" s="82">
        <v>76</v>
      </c>
      <c r="B79" s="88" t="s">
        <v>453</v>
      </c>
      <c r="C79" s="89" t="s">
        <v>454</v>
      </c>
      <c r="D79" s="85">
        <v>379145.22999999986</v>
      </c>
      <c r="E79" s="85">
        <v>8272</v>
      </c>
      <c r="F79" s="85">
        <v>0</v>
      </c>
      <c r="G79" s="85">
        <v>0</v>
      </c>
      <c r="H79" s="85">
        <v>0</v>
      </c>
      <c r="I79" s="85">
        <v>0</v>
      </c>
      <c r="J79" s="85">
        <v>0</v>
      </c>
      <c r="K79" s="85">
        <v>0</v>
      </c>
      <c r="L79" s="85">
        <v>370873.22999999986</v>
      </c>
      <c r="M79" s="85">
        <v>0</v>
      </c>
      <c r="N79" s="90">
        <f t="shared" si="1"/>
        <v>379145.22999999986</v>
      </c>
    </row>
    <row r="80" spans="1:14" ht="30" x14ac:dyDescent="0.25">
      <c r="A80" s="82">
        <v>77</v>
      </c>
      <c r="B80" s="88" t="s">
        <v>455</v>
      </c>
      <c r="C80" s="89" t="s">
        <v>456</v>
      </c>
      <c r="D80" s="85">
        <v>5764.5</v>
      </c>
      <c r="E80" s="85">
        <v>1140</v>
      </c>
      <c r="F80" s="85">
        <v>0</v>
      </c>
      <c r="G80" s="85">
        <v>0</v>
      </c>
      <c r="H80" s="85">
        <v>0</v>
      </c>
      <c r="I80" s="85">
        <v>0</v>
      </c>
      <c r="J80" s="85">
        <v>0</v>
      </c>
      <c r="K80" s="85">
        <v>0</v>
      </c>
      <c r="L80" s="85">
        <v>4624.5</v>
      </c>
      <c r="M80" s="85">
        <v>0</v>
      </c>
      <c r="N80" s="90">
        <f t="shared" si="1"/>
        <v>5764.5</v>
      </c>
    </row>
    <row r="81" spans="1:14" ht="30" x14ac:dyDescent="0.25">
      <c r="A81" s="82">
        <v>78</v>
      </c>
      <c r="B81" s="88" t="s">
        <v>457</v>
      </c>
      <c r="C81" s="89" t="s">
        <v>458</v>
      </c>
      <c r="D81" s="85">
        <v>589366.92000000004</v>
      </c>
      <c r="E81" s="85">
        <v>83505.38</v>
      </c>
      <c r="F81" s="85">
        <v>0</v>
      </c>
      <c r="G81" s="85">
        <v>0</v>
      </c>
      <c r="H81" s="85">
        <v>318.24</v>
      </c>
      <c r="I81" s="85">
        <v>0</v>
      </c>
      <c r="J81" s="85">
        <v>0</v>
      </c>
      <c r="K81" s="85">
        <v>0</v>
      </c>
      <c r="L81" s="85">
        <v>505543.3</v>
      </c>
      <c r="M81" s="85">
        <v>0</v>
      </c>
      <c r="N81" s="90">
        <f t="shared" si="1"/>
        <v>589366.92000000004</v>
      </c>
    </row>
    <row r="82" spans="1:14" x14ac:dyDescent="0.25">
      <c r="A82" s="82">
        <v>79</v>
      </c>
      <c r="B82" s="88" t="s">
        <v>459</v>
      </c>
      <c r="C82" s="89" t="s">
        <v>460</v>
      </c>
      <c r="D82" s="85">
        <v>373796.44</v>
      </c>
      <c r="E82" s="85">
        <v>9625</v>
      </c>
      <c r="F82" s="85">
        <v>0</v>
      </c>
      <c r="G82" s="85">
        <v>0</v>
      </c>
      <c r="H82" s="85">
        <v>0</v>
      </c>
      <c r="I82" s="85">
        <v>0</v>
      </c>
      <c r="J82" s="85">
        <v>0</v>
      </c>
      <c r="K82" s="85">
        <v>0</v>
      </c>
      <c r="L82" s="85">
        <v>364171.44</v>
      </c>
      <c r="M82" s="85">
        <v>0</v>
      </c>
      <c r="N82" s="90">
        <f t="shared" si="1"/>
        <v>373796.44</v>
      </c>
    </row>
    <row r="83" spans="1:14" ht="30" x14ac:dyDescent="0.25">
      <c r="A83" s="82">
        <v>80</v>
      </c>
      <c r="B83" s="88" t="s">
        <v>461</v>
      </c>
      <c r="C83" s="89" t="s">
        <v>462</v>
      </c>
      <c r="D83" s="85">
        <v>142473.01</v>
      </c>
      <c r="E83" s="85">
        <v>36794.199999999997</v>
      </c>
      <c r="F83" s="85">
        <v>0</v>
      </c>
      <c r="G83" s="85">
        <v>0</v>
      </c>
      <c r="H83" s="85">
        <v>0</v>
      </c>
      <c r="I83" s="85">
        <v>0</v>
      </c>
      <c r="J83" s="85">
        <v>0</v>
      </c>
      <c r="K83" s="85">
        <v>0</v>
      </c>
      <c r="L83" s="85">
        <v>105678.81000000001</v>
      </c>
      <c r="M83" s="85">
        <v>0</v>
      </c>
      <c r="N83" s="90">
        <f t="shared" si="1"/>
        <v>142473.01</v>
      </c>
    </row>
    <row r="84" spans="1:14" ht="30" x14ac:dyDescent="0.25">
      <c r="A84" s="82">
        <v>81</v>
      </c>
      <c r="B84" s="88" t="s">
        <v>463</v>
      </c>
      <c r="C84" s="89" t="s">
        <v>464</v>
      </c>
      <c r="D84" s="85">
        <v>270330.81999999995</v>
      </c>
      <c r="E84" s="85">
        <v>126830.63000000002</v>
      </c>
      <c r="F84" s="85">
        <v>0</v>
      </c>
      <c r="G84" s="85">
        <v>5500</v>
      </c>
      <c r="H84" s="85">
        <v>0</v>
      </c>
      <c r="I84" s="85">
        <v>8847.99</v>
      </c>
      <c r="J84" s="85">
        <v>0</v>
      </c>
      <c r="K84" s="85">
        <v>0</v>
      </c>
      <c r="L84" s="85">
        <v>129152.19999999998</v>
      </c>
      <c r="M84" s="85">
        <v>0</v>
      </c>
      <c r="N84" s="90">
        <f t="shared" si="1"/>
        <v>270330.81999999995</v>
      </c>
    </row>
    <row r="85" spans="1:14" x14ac:dyDescent="0.25">
      <c r="A85" s="82">
        <v>82</v>
      </c>
      <c r="B85" s="88" t="s">
        <v>465</v>
      </c>
      <c r="C85" s="89" t="s">
        <v>466</v>
      </c>
      <c r="D85" s="85">
        <v>711938.41</v>
      </c>
      <c r="E85" s="85">
        <v>543643.94999999995</v>
      </c>
      <c r="F85" s="85">
        <v>58295.920000000013</v>
      </c>
      <c r="G85" s="85">
        <v>1010.96</v>
      </c>
      <c r="H85" s="85">
        <v>57399.680000000008</v>
      </c>
      <c r="I85" s="85">
        <v>0</v>
      </c>
      <c r="J85" s="85">
        <v>0</v>
      </c>
      <c r="K85" s="85">
        <v>0</v>
      </c>
      <c r="L85" s="85">
        <v>51587.899999999994</v>
      </c>
      <c r="M85" s="85">
        <v>0</v>
      </c>
      <c r="N85" s="90">
        <f t="shared" si="1"/>
        <v>711938.41</v>
      </c>
    </row>
    <row r="86" spans="1:14" ht="30" x14ac:dyDescent="0.25">
      <c r="A86" s="82">
        <v>83</v>
      </c>
      <c r="B86" s="88" t="s">
        <v>467</v>
      </c>
      <c r="C86" s="89" t="s">
        <v>468</v>
      </c>
      <c r="D86" s="85">
        <v>167826.88999999998</v>
      </c>
      <c r="E86" s="85">
        <v>0</v>
      </c>
      <c r="F86" s="85">
        <v>0</v>
      </c>
      <c r="G86" s="85">
        <v>0</v>
      </c>
      <c r="H86" s="85">
        <v>0</v>
      </c>
      <c r="I86" s="85">
        <v>0</v>
      </c>
      <c r="J86" s="85">
        <v>0</v>
      </c>
      <c r="K86" s="85">
        <v>156998.49</v>
      </c>
      <c r="L86" s="85">
        <v>10828.4</v>
      </c>
      <c r="M86" s="85">
        <v>0</v>
      </c>
      <c r="N86" s="90">
        <f t="shared" si="1"/>
        <v>167826.88999999998</v>
      </c>
    </row>
    <row r="87" spans="1:14" ht="30" x14ac:dyDescent="0.25">
      <c r="A87" s="82">
        <v>84</v>
      </c>
      <c r="B87" s="88" t="s">
        <v>469</v>
      </c>
      <c r="C87" s="89" t="s">
        <v>470</v>
      </c>
      <c r="D87" s="85">
        <v>1060421.0800000005</v>
      </c>
      <c r="E87" s="85">
        <v>60897.820000000051</v>
      </c>
      <c r="F87" s="85">
        <v>0</v>
      </c>
      <c r="G87" s="85">
        <v>0</v>
      </c>
      <c r="H87" s="85">
        <v>976436.5400000005</v>
      </c>
      <c r="I87" s="85">
        <v>572.1</v>
      </c>
      <c r="J87" s="85">
        <v>0</v>
      </c>
      <c r="K87" s="85">
        <v>0</v>
      </c>
      <c r="L87" s="85">
        <v>22514.619999999995</v>
      </c>
      <c r="M87" s="85">
        <v>0</v>
      </c>
      <c r="N87" s="90">
        <f t="shared" si="1"/>
        <v>1060421.0800000005</v>
      </c>
    </row>
    <row r="88" spans="1:14" x14ac:dyDescent="0.25">
      <c r="A88" s="82">
        <v>85</v>
      </c>
      <c r="B88" s="88" t="s">
        <v>471</v>
      </c>
      <c r="C88" s="89" t="s">
        <v>472</v>
      </c>
      <c r="D88" s="85">
        <v>22147</v>
      </c>
      <c r="E88" s="85">
        <v>18751.36</v>
      </c>
      <c r="F88" s="85">
        <v>0</v>
      </c>
      <c r="G88" s="85">
        <v>0</v>
      </c>
      <c r="H88" s="85">
        <v>0</v>
      </c>
      <c r="I88" s="85">
        <v>0</v>
      </c>
      <c r="J88" s="85">
        <v>0</v>
      </c>
      <c r="K88" s="85">
        <v>0</v>
      </c>
      <c r="L88" s="85">
        <v>3395.6400000000003</v>
      </c>
      <c r="M88" s="85">
        <v>0</v>
      </c>
      <c r="N88" s="90">
        <f t="shared" si="1"/>
        <v>22147</v>
      </c>
    </row>
    <row r="89" spans="1:14" x14ac:dyDescent="0.25">
      <c r="A89" s="82">
        <v>86</v>
      </c>
      <c r="B89" s="88" t="s">
        <v>473</v>
      </c>
      <c r="C89" s="89" t="s">
        <v>474</v>
      </c>
      <c r="D89" s="85">
        <v>4024237.3</v>
      </c>
      <c r="E89" s="85">
        <v>1519154.7200000007</v>
      </c>
      <c r="F89" s="85">
        <v>56075.3</v>
      </c>
      <c r="G89" s="85">
        <v>48269.01</v>
      </c>
      <c r="H89" s="85">
        <v>382682.24000000005</v>
      </c>
      <c r="I89" s="85">
        <v>382145.54</v>
      </c>
      <c r="J89" s="85">
        <v>0</v>
      </c>
      <c r="K89" s="85">
        <v>0</v>
      </c>
      <c r="L89" s="85">
        <v>1635910.4899999991</v>
      </c>
      <c r="M89" s="85">
        <v>0</v>
      </c>
      <c r="N89" s="90">
        <f t="shared" si="1"/>
        <v>4024237.3</v>
      </c>
    </row>
    <row r="90" spans="1:14" ht="45" x14ac:dyDescent="0.25">
      <c r="A90" s="82">
        <v>87</v>
      </c>
      <c r="B90" s="88" t="s">
        <v>475</v>
      </c>
      <c r="C90" s="89" t="s">
        <v>476</v>
      </c>
      <c r="D90" s="85">
        <v>1541246.07</v>
      </c>
      <c r="E90" s="85">
        <v>1341941.1400000001</v>
      </c>
      <c r="F90" s="85">
        <v>168430.93</v>
      </c>
      <c r="G90" s="85">
        <v>13794</v>
      </c>
      <c r="H90" s="85">
        <v>0</v>
      </c>
      <c r="I90" s="85">
        <v>0</v>
      </c>
      <c r="J90" s="85">
        <v>0</v>
      </c>
      <c r="K90" s="85">
        <v>0</v>
      </c>
      <c r="L90" s="85">
        <v>17080</v>
      </c>
      <c r="M90" s="85">
        <v>0</v>
      </c>
      <c r="N90" s="90">
        <f t="shared" si="1"/>
        <v>1541246.07</v>
      </c>
    </row>
    <row r="91" spans="1:14" ht="30" x14ac:dyDescent="0.25">
      <c r="A91" s="82">
        <v>88</v>
      </c>
      <c r="B91" s="88" t="s">
        <v>477</v>
      </c>
      <c r="C91" s="89" t="s">
        <v>478</v>
      </c>
      <c r="D91" s="85">
        <v>52219.39</v>
      </c>
      <c r="E91" s="85">
        <v>52219.39</v>
      </c>
      <c r="F91" s="85">
        <v>0</v>
      </c>
      <c r="G91" s="85">
        <v>0</v>
      </c>
      <c r="H91" s="85">
        <v>0</v>
      </c>
      <c r="I91" s="85">
        <v>0</v>
      </c>
      <c r="J91" s="85">
        <v>0</v>
      </c>
      <c r="K91" s="85">
        <v>0</v>
      </c>
      <c r="L91" s="85">
        <v>0</v>
      </c>
      <c r="M91" s="85">
        <v>0</v>
      </c>
      <c r="N91" s="90">
        <f t="shared" si="1"/>
        <v>52219.39</v>
      </c>
    </row>
    <row r="92" spans="1:14" ht="30" x14ac:dyDescent="0.25">
      <c r="A92" s="82">
        <v>89</v>
      </c>
      <c r="B92" s="88" t="s">
        <v>479</v>
      </c>
      <c r="C92" s="89" t="s">
        <v>480</v>
      </c>
      <c r="D92" s="85">
        <v>504</v>
      </c>
      <c r="E92" s="85">
        <v>504</v>
      </c>
      <c r="F92" s="85">
        <v>0</v>
      </c>
      <c r="G92" s="85">
        <v>0</v>
      </c>
      <c r="H92" s="85">
        <v>0</v>
      </c>
      <c r="I92" s="85">
        <v>0</v>
      </c>
      <c r="J92" s="85">
        <v>0</v>
      </c>
      <c r="K92" s="85">
        <v>0</v>
      </c>
      <c r="L92" s="85">
        <v>0</v>
      </c>
      <c r="M92" s="85">
        <v>0</v>
      </c>
      <c r="N92" s="90">
        <f t="shared" si="1"/>
        <v>504</v>
      </c>
    </row>
    <row r="93" spans="1:14" x14ac:dyDescent="0.25">
      <c r="A93" s="82">
        <v>90</v>
      </c>
      <c r="B93" s="88" t="s">
        <v>481</v>
      </c>
      <c r="C93" s="89" t="s">
        <v>482</v>
      </c>
      <c r="D93" s="85">
        <v>3280638.0599999996</v>
      </c>
      <c r="E93" s="85">
        <v>2414553.8199999994</v>
      </c>
      <c r="F93" s="85">
        <v>7240.02</v>
      </c>
      <c r="G93" s="85">
        <v>0</v>
      </c>
      <c r="H93" s="85">
        <v>641779.46000000008</v>
      </c>
      <c r="I93" s="85">
        <v>0</v>
      </c>
      <c r="J93" s="85">
        <v>0</v>
      </c>
      <c r="K93" s="85">
        <v>0</v>
      </c>
      <c r="L93" s="85">
        <v>217064.76</v>
      </c>
      <c r="M93" s="85">
        <v>0</v>
      </c>
      <c r="N93" s="90">
        <f t="shared" si="1"/>
        <v>3280638.0599999996</v>
      </c>
    </row>
    <row r="94" spans="1:14" ht="30" x14ac:dyDescent="0.25">
      <c r="A94" s="82">
        <v>91</v>
      </c>
      <c r="B94" s="88" t="s">
        <v>483</v>
      </c>
      <c r="C94" s="89" t="s">
        <v>484</v>
      </c>
      <c r="D94" s="85">
        <v>22000</v>
      </c>
      <c r="E94" s="85">
        <v>1300</v>
      </c>
      <c r="F94" s="85">
        <v>18750</v>
      </c>
      <c r="G94" s="85">
        <v>0</v>
      </c>
      <c r="H94" s="85">
        <v>0</v>
      </c>
      <c r="I94" s="85">
        <v>0</v>
      </c>
      <c r="J94" s="85">
        <v>0</v>
      </c>
      <c r="K94" s="85">
        <v>0</v>
      </c>
      <c r="L94" s="85">
        <v>1950</v>
      </c>
      <c r="M94" s="85">
        <v>0</v>
      </c>
      <c r="N94" s="90">
        <f t="shared" si="1"/>
        <v>22000</v>
      </c>
    </row>
    <row r="95" spans="1:14" x14ac:dyDescent="0.25">
      <c r="A95" s="82">
        <v>92</v>
      </c>
      <c r="B95" s="88" t="s">
        <v>485</v>
      </c>
      <c r="C95" s="89" t="s">
        <v>486</v>
      </c>
      <c r="D95" s="85">
        <v>21178174.95999999</v>
      </c>
      <c r="E95" s="85">
        <v>14241536.669999994</v>
      </c>
      <c r="F95" s="85">
        <v>223990.12000000005</v>
      </c>
      <c r="G95" s="85">
        <v>6022.5</v>
      </c>
      <c r="H95" s="85">
        <v>4963883.5299999956</v>
      </c>
      <c r="I95" s="85">
        <v>1031325.8000000024</v>
      </c>
      <c r="J95" s="85">
        <v>0</v>
      </c>
      <c r="K95" s="85">
        <v>0</v>
      </c>
      <c r="L95" s="85">
        <v>711416.33999999985</v>
      </c>
      <c r="M95" s="85">
        <v>0</v>
      </c>
      <c r="N95" s="90">
        <f t="shared" si="1"/>
        <v>21178174.95999999</v>
      </c>
    </row>
    <row r="96" spans="1:14" ht="30" x14ac:dyDescent="0.25">
      <c r="A96" s="82">
        <v>93</v>
      </c>
      <c r="B96" s="88" t="s">
        <v>487</v>
      </c>
      <c r="C96" s="89" t="s">
        <v>488</v>
      </c>
      <c r="D96" s="85">
        <v>53524266.599999987</v>
      </c>
      <c r="E96" s="85">
        <v>50638.74</v>
      </c>
      <c r="F96" s="85">
        <v>0</v>
      </c>
      <c r="G96" s="85">
        <v>0</v>
      </c>
      <c r="H96" s="85">
        <v>0</v>
      </c>
      <c r="I96" s="85">
        <v>0</v>
      </c>
      <c r="J96" s="85">
        <v>0</v>
      </c>
      <c r="K96" s="85">
        <v>0</v>
      </c>
      <c r="L96" s="85">
        <v>53473627.859999985</v>
      </c>
      <c r="M96" s="85">
        <v>0</v>
      </c>
      <c r="N96" s="90">
        <f t="shared" si="1"/>
        <v>53524266.599999987</v>
      </c>
    </row>
    <row r="97" spans="1:14" x14ac:dyDescent="0.25">
      <c r="A97" s="82">
        <v>94</v>
      </c>
      <c r="B97" s="88" t="s">
        <v>489</v>
      </c>
      <c r="C97" s="89" t="s">
        <v>490</v>
      </c>
      <c r="D97" s="85">
        <v>34457670.190000005</v>
      </c>
      <c r="E97" s="85">
        <v>65960.160000000003</v>
      </c>
      <c r="F97" s="85">
        <v>0</v>
      </c>
      <c r="G97" s="85">
        <v>0</v>
      </c>
      <c r="H97" s="85">
        <v>0</v>
      </c>
      <c r="I97" s="85">
        <v>0</v>
      </c>
      <c r="J97" s="85">
        <v>0</v>
      </c>
      <c r="K97" s="85">
        <v>0</v>
      </c>
      <c r="L97" s="85">
        <v>34391710.030000009</v>
      </c>
      <c r="M97" s="85">
        <v>0</v>
      </c>
      <c r="N97" s="90">
        <f t="shared" si="1"/>
        <v>34457670.190000005</v>
      </c>
    </row>
    <row r="98" spans="1:14" x14ac:dyDescent="0.25">
      <c r="A98" s="82">
        <v>95</v>
      </c>
      <c r="B98" s="88" t="s">
        <v>491</v>
      </c>
      <c r="C98" s="89" t="s">
        <v>492</v>
      </c>
      <c r="D98" s="85">
        <v>157315.07999999999</v>
      </c>
      <c r="E98" s="85">
        <v>146567.689128</v>
      </c>
      <c r="F98" s="85">
        <v>0</v>
      </c>
      <c r="G98" s="85">
        <v>0</v>
      </c>
      <c r="H98" s="85">
        <v>3895.2991280000006</v>
      </c>
      <c r="I98" s="85">
        <v>6347.76</v>
      </c>
      <c r="J98" s="85">
        <v>504.33174400000001</v>
      </c>
      <c r="K98" s="85">
        <v>0</v>
      </c>
      <c r="L98" s="85">
        <v>0</v>
      </c>
      <c r="M98" s="85">
        <v>0</v>
      </c>
      <c r="N98" s="90">
        <f t="shared" si="1"/>
        <v>157315.08000000002</v>
      </c>
    </row>
    <row r="99" spans="1:14" ht="30" x14ac:dyDescent="0.25">
      <c r="A99" s="82">
        <v>96</v>
      </c>
      <c r="B99" s="88" t="s">
        <v>493</v>
      </c>
      <c r="C99" s="89" t="s">
        <v>494</v>
      </c>
      <c r="D99" s="85">
        <v>767257.32000000007</v>
      </c>
      <c r="E99" s="85">
        <v>173101.19</v>
      </c>
      <c r="F99" s="85">
        <v>576156.13</v>
      </c>
      <c r="G99" s="85">
        <v>0</v>
      </c>
      <c r="H99" s="85">
        <v>0</v>
      </c>
      <c r="I99" s="85">
        <v>0</v>
      </c>
      <c r="J99" s="85">
        <v>0</v>
      </c>
      <c r="K99" s="85">
        <v>0</v>
      </c>
      <c r="L99" s="85">
        <v>18000</v>
      </c>
      <c r="M99" s="85">
        <v>0</v>
      </c>
      <c r="N99" s="90">
        <f t="shared" si="1"/>
        <v>767257.32000000007</v>
      </c>
    </row>
    <row r="100" spans="1:14" ht="30" x14ac:dyDescent="0.25">
      <c r="A100" s="82">
        <v>97</v>
      </c>
      <c r="B100" s="88" t="s">
        <v>495</v>
      </c>
      <c r="C100" s="89" t="s">
        <v>496</v>
      </c>
      <c r="D100" s="85">
        <v>247506.05</v>
      </c>
      <c r="E100" s="85">
        <v>77942.28</v>
      </c>
      <c r="F100" s="85">
        <v>0</v>
      </c>
      <c r="G100" s="85">
        <v>0</v>
      </c>
      <c r="H100" s="85">
        <v>0</v>
      </c>
      <c r="I100" s="85">
        <v>7820</v>
      </c>
      <c r="J100" s="85">
        <v>0</v>
      </c>
      <c r="K100" s="85">
        <v>0</v>
      </c>
      <c r="L100" s="85">
        <v>161743.76999999999</v>
      </c>
      <c r="M100" s="85">
        <v>0</v>
      </c>
      <c r="N100" s="90">
        <f t="shared" si="1"/>
        <v>247506.05</v>
      </c>
    </row>
    <row r="101" spans="1:14" ht="30" x14ac:dyDescent="0.25">
      <c r="A101" s="82">
        <v>98</v>
      </c>
      <c r="B101" s="88" t="s">
        <v>497</v>
      </c>
      <c r="C101" s="89" t="s">
        <v>498</v>
      </c>
      <c r="D101" s="85">
        <v>172627</v>
      </c>
      <c r="E101" s="85">
        <v>172627</v>
      </c>
      <c r="F101" s="85">
        <v>0</v>
      </c>
      <c r="G101" s="85">
        <v>0</v>
      </c>
      <c r="H101" s="85">
        <v>0</v>
      </c>
      <c r="I101" s="85">
        <v>0</v>
      </c>
      <c r="J101" s="85">
        <v>0</v>
      </c>
      <c r="K101" s="85">
        <v>0</v>
      </c>
      <c r="L101" s="85">
        <v>0</v>
      </c>
      <c r="M101" s="85">
        <v>0</v>
      </c>
      <c r="N101" s="90">
        <f t="shared" si="1"/>
        <v>172627</v>
      </c>
    </row>
    <row r="102" spans="1:14" x14ac:dyDescent="0.25">
      <c r="A102" s="82">
        <v>99</v>
      </c>
      <c r="B102" s="88" t="s">
        <v>499</v>
      </c>
      <c r="C102" s="89" t="s">
        <v>500</v>
      </c>
      <c r="D102" s="85">
        <v>231065.01</v>
      </c>
      <c r="E102" s="85">
        <v>74940.009999999995</v>
      </c>
      <c r="F102" s="85">
        <v>156125</v>
      </c>
      <c r="G102" s="85">
        <v>0</v>
      </c>
      <c r="H102" s="85">
        <v>0</v>
      </c>
      <c r="I102" s="85">
        <v>0</v>
      </c>
      <c r="J102" s="85">
        <v>0</v>
      </c>
      <c r="K102" s="85">
        <v>0</v>
      </c>
      <c r="L102" s="85">
        <v>0</v>
      </c>
      <c r="M102" s="85">
        <v>0</v>
      </c>
      <c r="N102" s="90">
        <f t="shared" si="1"/>
        <v>231065.01</v>
      </c>
    </row>
    <row r="103" spans="1:14" ht="30" x14ac:dyDescent="0.25">
      <c r="A103" s="82">
        <v>100</v>
      </c>
      <c r="B103" s="88" t="s">
        <v>501</v>
      </c>
      <c r="C103" s="89" t="s">
        <v>502</v>
      </c>
      <c r="D103" s="85">
        <v>0.6</v>
      </c>
      <c r="E103" s="85">
        <v>0</v>
      </c>
      <c r="F103" s="85">
        <v>0</v>
      </c>
      <c r="G103" s="85">
        <v>0</v>
      </c>
      <c r="H103" s="85">
        <v>0</v>
      </c>
      <c r="I103" s="85">
        <v>0</v>
      </c>
      <c r="J103" s="85">
        <v>0</v>
      </c>
      <c r="K103" s="85">
        <v>0</v>
      </c>
      <c r="L103" s="85">
        <v>0.6</v>
      </c>
      <c r="M103" s="85">
        <v>0</v>
      </c>
      <c r="N103" s="90">
        <f t="shared" si="1"/>
        <v>0.6</v>
      </c>
    </row>
    <row r="104" spans="1:14" ht="45" x14ac:dyDescent="0.25">
      <c r="A104" s="82">
        <v>101</v>
      </c>
      <c r="B104" s="88" t="s">
        <v>503</v>
      </c>
      <c r="C104" s="89" t="s">
        <v>504</v>
      </c>
      <c r="D104" s="85">
        <v>339225.1</v>
      </c>
      <c r="E104" s="85">
        <v>0</v>
      </c>
      <c r="F104" s="85">
        <v>0</v>
      </c>
      <c r="G104" s="85">
        <v>0</v>
      </c>
      <c r="H104" s="85">
        <v>0</v>
      </c>
      <c r="I104" s="85">
        <v>0</v>
      </c>
      <c r="J104" s="85">
        <v>0</v>
      </c>
      <c r="K104" s="85">
        <v>0</v>
      </c>
      <c r="L104" s="85">
        <v>339225.1</v>
      </c>
      <c r="M104" s="85">
        <v>0</v>
      </c>
      <c r="N104" s="90">
        <f t="shared" si="1"/>
        <v>339225.1</v>
      </c>
    </row>
    <row r="105" spans="1:14" ht="30" x14ac:dyDescent="0.25">
      <c r="A105" s="82">
        <v>102</v>
      </c>
      <c r="B105" s="88" t="s">
        <v>505</v>
      </c>
      <c r="C105" s="89" t="s">
        <v>506</v>
      </c>
      <c r="D105" s="85">
        <v>6111</v>
      </c>
      <c r="E105" s="85">
        <v>6111</v>
      </c>
      <c r="F105" s="85">
        <v>0</v>
      </c>
      <c r="G105" s="85">
        <v>0</v>
      </c>
      <c r="H105" s="85">
        <v>0</v>
      </c>
      <c r="I105" s="85">
        <v>0</v>
      </c>
      <c r="J105" s="85">
        <v>0</v>
      </c>
      <c r="K105" s="85">
        <v>0</v>
      </c>
      <c r="L105" s="85">
        <v>0</v>
      </c>
      <c r="M105" s="85">
        <v>0</v>
      </c>
      <c r="N105" s="90">
        <f t="shared" si="1"/>
        <v>6111</v>
      </c>
    </row>
    <row r="106" spans="1:14" ht="45" x14ac:dyDescent="0.25">
      <c r="A106" s="82">
        <v>103</v>
      </c>
      <c r="B106" s="88" t="s">
        <v>507</v>
      </c>
      <c r="C106" s="89" t="s">
        <v>508</v>
      </c>
      <c r="D106" s="85">
        <v>1053298.5099999923</v>
      </c>
      <c r="E106" s="85">
        <v>0</v>
      </c>
      <c r="F106" s="85">
        <v>0</v>
      </c>
      <c r="G106" s="85">
        <v>0</v>
      </c>
      <c r="H106" s="85">
        <v>0</v>
      </c>
      <c r="I106" s="85">
        <v>1045086.0099999922</v>
      </c>
      <c r="J106" s="85">
        <v>0</v>
      </c>
      <c r="K106" s="85">
        <v>0</v>
      </c>
      <c r="L106" s="85">
        <v>8212.5</v>
      </c>
      <c r="M106" s="85">
        <v>0</v>
      </c>
      <c r="N106" s="90">
        <f t="shared" si="1"/>
        <v>1053298.5099999923</v>
      </c>
    </row>
    <row r="107" spans="1:14" ht="30" x14ac:dyDescent="0.25">
      <c r="A107" s="82">
        <v>104</v>
      </c>
      <c r="B107" s="88" t="s">
        <v>509</v>
      </c>
      <c r="C107" s="89" t="s">
        <v>510</v>
      </c>
      <c r="D107" s="85">
        <v>7079512.2799999993</v>
      </c>
      <c r="E107" s="85">
        <v>0</v>
      </c>
      <c r="F107" s="85">
        <v>0</v>
      </c>
      <c r="G107" s="85">
        <v>0</v>
      </c>
      <c r="H107" s="85">
        <v>0</v>
      </c>
      <c r="I107" s="85">
        <v>0</v>
      </c>
      <c r="J107" s="85">
        <v>0</v>
      </c>
      <c r="K107" s="85">
        <v>0</v>
      </c>
      <c r="L107" s="85">
        <v>7079512.2799999993</v>
      </c>
      <c r="M107" s="85">
        <v>0</v>
      </c>
      <c r="N107" s="90">
        <f t="shared" si="1"/>
        <v>7079512.2799999993</v>
      </c>
    </row>
    <row r="108" spans="1:14" ht="30" x14ac:dyDescent="0.25">
      <c r="A108" s="82">
        <v>105</v>
      </c>
      <c r="B108" s="88" t="s">
        <v>511</v>
      </c>
      <c r="C108" s="89" t="s">
        <v>512</v>
      </c>
      <c r="D108" s="85">
        <v>727872.0199999999</v>
      </c>
      <c r="E108" s="85">
        <v>25429.91</v>
      </c>
      <c r="F108" s="85">
        <v>18221.84</v>
      </c>
      <c r="G108" s="85">
        <v>0</v>
      </c>
      <c r="H108" s="85">
        <v>210</v>
      </c>
      <c r="I108" s="85">
        <v>0</v>
      </c>
      <c r="J108" s="85">
        <v>0</v>
      </c>
      <c r="K108" s="85">
        <v>0</v>
      </c>
      <c r="L108" s="85">
        <v>684010.2699999999</v>
      </c>
      <c r="M108" s="85">
        <v>0</v>
      </c>
      <c r="N108" s="90">
        <f t="shared" si="1"/>
        <v>727872.0199999999</v>
      </c>
    </row>
    <row r="109" spans="1:14" x14ac:dyDescent="0.25">
      <c r="A109" s="82">
        <v>106</v>
      </c>
      <c r="B109" s="88" t="s">
        <v>513</v>
      </c>
      <c r="C109" s="89" t="s">
        <v>514</v>
      </c>
      <c r="D109" s="85">
        <v>4600.4500000000007</v>
      </c>
      <c r="E109" s="85">
        <v>0</v>
      </c>
      <c r="F109" s="85">
        <v>0</v>
      </c>
      <c r="G109" s="85">
        <v>0</v>
      </c>
      <c r="H109" s="85">
        <v>0</v>
      </c>
      <c r="I109" s="85">
        <v>0</v>
      </c>
      <c r="J109" s="85">
        <v>0</v>
      </c>
      <c r="K109" s="85">
        <v>0</v>
      </c>
      <c r="L109" s="85">
        <v>4600.4500000000007</v>
      </c>
      <c r="M109" s="85">
        <v>0</v>
      </c>
      <c r="N109" s="90">
        <f t="shared" si="1"/>
        <v>4600.4500000000007</v>
      </c>
    </row>
    <row r="110" spans="1:14" x14ac:dyDescent="0.25">
      <c r="A110" s="82">
        <v>107</v>
      </c>
      <c r="B110" s="88" t="s">
        <v>515</v>
      </c>
      <c r="C110" s="89" t="s">
        <v>516</v>
      </c>
      <c r="D110" s="85">
        <v>1617858.2900000003</v>
      </c>
      <c r="E110" s="85">
        <v>10470.280000000001</v>
      </c>
      <c r="F110" s="85">
        <v>0</v>
      </c>
      <c r="G110" s="85">
        <v>0</v>
      </c>
      <c r="H110" s="85">
        <v>0</v>
      </c>
      <c r="I110" s="85">
        <v>0</v>
      </c>
      <c r="J110" s="85">
        <v>0</v>
      </c>
      <c r="K110" s="85">
        <v>0</v>
      </c>
      <c r="L110" s="85">
        <v>1607388.0100000002</v>
      </c>
      <c r="M110" s="85">
        <v>0</v>
      </c>
      <c r="N110" s="90">
        <f t="shared" si="1"/>
        <v>1617858.2900000003</v>
      </c>
    </row>
    <row r="111" spans="1:14" x14ac:dyDescent="0.25">
      <c r="A111" s="82">
        <v>108</v>
      </c>
      <c r="B111" s="88" t="s">
        <v>517</v>
      </c>
      <c r="C111" s="89" t="s">
        <v>518</v>
      </c>
      <c r="D111" s="85">
        <v>16422287.790000003</v>
      </c>
      <c r="E111" s="85">
        <v>11326091.07</v>
      </c>
      <c r="F111" s="85">
        <v>133755.01</v>
      </c>
      <c r="G111" s="85">
        <v>302457.36</v>
      </c>
      <c r="H111" s="85">
        <v>1052284.6800000002</v>
      </c>
      <c r="I111" s="85">
        <v>259192.16999999995</v>
      </c>
      <c r="J111" s="85">
        <v>0</v>
      </c>
      <c r="K111" s="85">
        <v>0</v>
      </c>
      <c r="L111" s="85">
        <v>3348507.5000000033</v>
      </c>
      <c r="M111" s="85">
        <v>0</v>
      </c>
      <c r="N111" s="90">
        <f t="shared" si="1"/>
        <v>16422287.790000003</v>
      </c>
    </row>
    <row r="112" spans="1:14" x14ac:dyDescent="0.25">
      <c r="A112" s="82">
        <v>109</v>
      </c>
      <c r="B112" s="88" t="s">
        <v>519</v>
      </c>
      <c r="C112" s="89" t="s">
        <v>520</v>
      </c>
      <c r="D112" s="85">
        <v>8886.25</v>
      </c>
      <c r="E112" s="85">
        <v>20</v>
      </c>
      <c r="F112" s="85">
        <v>0</v>
      </c>
      <c r="G112" s="85">
        <v>0</v>
      </c>
      <c r="H112" s="85">
        <v>0</v>
      </c>
      <c r="I112" s="85">
        <v>0</v>
      </c>
      <c r="J112" s="85">
        <v>0</v>
      </c>
      <c r="K112" s="85">
        <v>0</v>
      </c>
      <c r="L112" s="85">
        <v>8866.25</v>
      </c>
      <c r="M112" s="85">
        <v>0</v>
      </c>
      <c r="N112" s="90">
        <f t="shared" si="1"/>
        <v>8886.25</v>
      </c>
    </row>
    <row r="113" spans="1:14" x14ac:dyDescent="0.25">
      <c r="A113" s="82">
        <v>110</v>
      </c>
      <c r="B113" s="88" t="s">
        <v>521</v>
      </c>
      <c r="C113" s="89" t="s">
        <v>522</v>
      </c>
      <c r="D113" s="85">
        <v>818522.17</v>
      </c>
      <c r="E113" s="85">
        <v>3097.04</v>
      </c>
      <c r="F113" s="85">
        <v>0</v>
      </c>
      <c r="G113" s="85">
        <v>0</v>
      </c>
      <c r="H113" s="85">
        <v>0</v>
      </c>
      <c r="I113" s="85">
        <v>0</v>
      </c>
      <c r="J113" s="85">
        <v>0</v>
      </c>
      <c r="K113" s="85">
        <v>0</v>
      </c>
      <c r="L113" s="85">
        <v>815425.13</v>
      </c>
      <c r="M113" s="85">
        <v>0</v>
      </c>
      <c r="N113" s="90">
        <f t="shared" si="1"/>
        <v>818522.17</v>
      </c>
    </row>
    <row r="114" spans="1:14" ht="30" x14ac:dyDescent="0.25">
      <c r="A114" s="82">
        <v>111</v>
      </c>
      <c r="B114" s="88" t="s">
        <v>523</v>
      </c>
      <c r="C114" s="89" t="s">
        <v>524</v>
      </c>
      <c r="D114" s="85">
        <v>3717.34</v>
      </c>
      <c r="E114" s="85">
        <v>0</v>
      </c>
      <c r="F114" s="85">
        <v>0</v>
      </c>
      <c r="G114" s="85">
        <v>0</v>
      </c>
      <c r="H114" s="85">
        <v>0</v>
      </c>
      <c r="I114" s="85">
        <v>3047</v>
      </c>
      <c r="J114" s="85">
        <v>0</v>
      </c>
      <c r="K114" s="85">
        <v>0</v>
      </c>
      <c r="L114" s="85">
        <v>670.34</v>
      </c>
      <c r="M114" s="85">
        <v>0</v>
      </c>
      <c r="N114" s="90">
        <f t="shared" si="1"/>
        <v>3717.34</v>
      </c>
    </row>
    <row r="115" spans="1:14" x14ac:dyDescent="0.25">
      <c r="A115" s="82">
        <v>112</v>
      </c>
      <c r="B115" s="88" t="s">
        <v>525</v>
      </c>
      <c r="C115" s="89" t="s">
        <v>526</v>
      </c>
      <c r="D115" s="85">
        <v>633392.25</v>
      </c>
      <c r="E115" s="85">
        <v>526759.02</v>
      </c>
      <c r="F115" s="85">
        <v>0</v>
      </c>
      <c r="G115" s="85">
        <v>0</v>
      </c>
      <c r="H115" s="85">
        <v>0</v>
      </c>
      <c r="I115" s="85">
        <v>0</v>
      </c>
      <c r="J115" s="85">
        <v>0</v>
      </c>
      <c r="K115" s="85">
        <v>0</v>
      </c>
      <c r="L115" s="85">
        <v>106633.23000000001</v>
      </c>
      <c r="M115" s="85">
        <v>0</v>
      </c>
      <c r="N115" s="90">
        <f t="shared" si="1"/>
        <v>633392.25</v>
      </c>
    </row>
    <row r="116" spans="1:14" x14ac:dyDescent="0.25">
      <c r="A116" s="82">
        <v>113</v>
      </c>
      <c r="B116" s="88" t="s">
        <v>527</v>
      </c>
      <c r="C116" s="89" t="s">
        <v>528</v>
      </c>
      <c r="D116" s="85">
        <v>624469.73999999987</v>
      </c>
      <c r="E116" s="85">
        <v>518744.71999999991</v>
      </c>
      <c r="F116" s="85">
        <v>0</v>
      </c>
      <c r="G116" s="85">
        <v>0</v>
      </c>
      <c r="H116" s="85">
        <v>0</v>
      </c>
      <c r="I116" s="85">
        <v>0</v>
      </c>
      <c r="J116" s="85">
        <v>0</v>
      </c>
      <c r="K116" s="85">
        <v>0</v>
      </c>
      <c r="L116" s="85">
        <v>105725.02</v>
      </c>
      <c r="M116" s="85">
        <v>0</v>
      </c>
      <c r="N116" s="90">
        <f t="shared" si="1"/>
        <v>624469.73999999987</v>
      </c>
    </row>
    <row r="117" spans="1:14" x14ac:dyDescent="0.25">
      <c r="A117" s="82">
        <v>114</v>
      </c>
      <c r="B117" s="88" t="s">
        <v>529</v>
      </c>
      <c r="C117" s="89" t="s">
        <v>530</v>
      </c>
      <c r="D117" s="85">
        <v>258573.54999999993</v>
      </c>
      <c r="E117" s="85">
        <v>175657.27999999994</v>
      </c>
      <c r="F117" s="85">
        <v>0</v>
      </c>
      <c r="G117" s="85">
        <v>0</v>
      </c>
      <c r="H117" s="85">
        <v>40620.269999999997</v>
      </c>
      <c r="I117" s="85">
        <v>0</v>
      </c>
      <c r="J117" s="85">
        <v>0</v>
      </c>
      <c r="K117" s="85">
        <v>0</v>
      </c>
      <c r="L117" s="85">
        <v>42296.000000000007</v>
      </c>
      <c r="M117" s="85">
        <v>0</v>
      </c>
      <c r="N117" s="90">
        <f t="shared" si="1"/>
        <v>258573.54999999993</v>
      </c>
    </row>
    <row r="118" spans="1:14" x14ac:dyDescent="0.25">
      <c r="A118" s="82">
        <v>115</v>
      </c>
      <c r="B118" s="88" t="s">
        <v>531</v>
      </c>
      <c r="C118" s="89" t="s">
        <v>532</v>
      </c>
      <c r="D118" s="85">
        <v>1064282.98</v>
      </c>
      <c r="E118" s="85">
        <v>270603.262651</v>
      </c>
      <c r="F118" s="85">
        <v>0</v>
      </c>
      <c r="G118" s="85">
        <v>0</v>
      </c>
      <c r="H118" s="85">
        <v>703719.1076499999</v>
      </c>
      <c r="I118" s="85">
        <v>8208.0575549999994</v>
      </c>
      <c r="J118" s="85">
        <v>0</v>
      </c>
      <c r="K118" s="85">
        <v>0</v>
      </c>
      <c r="L118" s="85">
        <v>81752.552143999987</v>
      </c>
      <c r="M118" s="85">
        <v>0</v>
      </c>
      <c r="N118" s="90">
        <f t="shared" si="1"/>
        <v>1064282.9799999997</v>
      </c>
    </row>
    <row r="119" spans="1:14" x14ac:dyDescent="0.25">
      <c r="A119" s="82">
        <v>116</v>
      </c>
      <c r="B119" s="88" t="s">
        <v>533</v>
      </c>
      <c r="C119" s="89" t="s">
        <v>534</v>
      </c>
      <c r="D119" s="85">
        <v>5352323.5799999982</v>
      </c>
      <c r="E119" s="85">
        <v>4616084.9499999983</v>
      </c>
      <c r="F119" s="85">
        <v>0</v>
      </c>
      <c r="G119" s="85">
        <v>0</v>
      </c>
      <c r="H119" s="85">
        <v>528.39</v>
      </c>
      <c r="I119" s="85">
        <v>0</v>
      </c>
      <c r="J119" s="85">
        <v>0</v>
      </c>
      <c r="K119" s="85">
        <v>0</v>
      </c>
      <c r="L119" s="85">
        <v>735710.24</v>
      </c>
      <c r="M119" s="85">
        <v>0</v>
      </c>
      <c r="N119" s="90">
        <f t="shared" si="1"/>
        <v>5352323.5799999982</v>
      </c>
    </row>
    <row r="120" spans="1:14" x14ac:dyDescent="0.25">
      <c r="A120" s="82">
        <v>117</v>
      </c>
      <c r="B120" s="88" t="s">
        <v>535</v>
      </c>
      <c r="C120" s="89" t="s">
        <v>536</v>
      </c>
      <c r="D120" s="85">
        <v>8308.26</v>
      </c>
      <c r="E120" s="85">
        <v>0</v>
      </c>
      <c r="F120" s="85">
        <v>0</v>
      </c>
      <c r="G120" s="85">
        <v>0</v>
      </c>
      <c r="H120" s="85">
        <v>6184.09</v>
      </c>
      <c r="I120" s="85">
        <v>0</v>
      </c>
      <c r="J120" s="85">
        <v>0</v>
      </c>
      <c r="K120" s="85">
        <v>0</v>
      </c>
      <c r="L120" s="85">
        <v>2124.17</v>
      </c>
      <c r="M120" s="85">
        <v>0</v>
      </c>
      <c r="N120" s="90">
        <f t="shared" si="1"/>
        <v>8308.26</v>
      </c>
    </row>
    <row r="121" spans="1:14" x14ac:dyDescent="0.25">
      <c r="A121" s="82">
        <v>118</v>
      </c>
      <c r="B121" s="88" t="s">
        <v>537</v>
      </c>
      <c r="C121" s="89" t="s">
        <v>538</v>
      </c>
      <c r="D121" s="85">
        <v>738842.4600000002</v>
      </c>
      <c r="E121" s="85">
        <v>350983.95000000007</v>
      </c>
      <c r="F121" s="85">
        <v>0</v>
      </c>
      <c r="G121" s="85">
        <v>0</v>
      </c>
      <c r="H121" s="85">
        <v>251171.70000000007</v>
      </c>
      <c r="I121" s="85">
        <v>21132.42</v>
      </c>
      <c r="J121" s="85">
        <v>0</v>
      </c>
      <c r="K121" s="85">
        <v>0</v>
      </c>
      <c r="L121" s="85">
        <v>115554.38999999998</v>
      </c>
      <c r="M121" s="85">
        <v>0</v>
      </c>
      <c r="N121" s="90">
        <f t="shared" si="1"/>
        <v>738842.4600000002</v>
      </c>
    </row>
    <row r="122" spans="1:14" x14ac:dyDescent="0.25">
      <c r="A122" s="82">
        <v>119</v>
      </c>
      <c r="B122" s="88" t="s">
        <v>539</v>
      </c>
      <c r="C122" s="89" t="s">
        <v>540</v>
      </c>
      <c r="D122" s="85">
        <v>85529.920000000013</v>
      </c>
      <c r="E122" s="85">
        <v>72266.710000000021</v>
      </c>
      <c r="F122" s="85">
        <v>0</v>
      </c>
      <c r="G122" s="85">
        <v>0</v>
      </c>
      <c r="H122" s="85">
        <v>0</v>
      </c>
      <c r="I122" s="85">
        <v>0</v>
      </c>
      <c r="J122" s="85">
        <v>0</v>
      </c>
      <c r="K122" s="85">
        <v>0</v>
      </c>
      <c r="L122" s="85">
        <v>13263.21</v>
      </c>
      <c r="M122" s="85">
        <v>0</v>
      </c>
      <c r="N122" s="90">
        <f t="shared" si="1"/>
        <v>85529.920000000013</v>
      </c>
    </row>
    <row r="123" spans="1:14" x14ac:dyDescent="0.25">
      <c r="A123" s="82">
        <v>120</v>
      </c>
      <c r="B123" s="88" t="s">
        <v>541</v>
      </c>
      <c r="C123" s="89" t="s">
        <v>542</v>
      </c>
      <c r="D123" s="85">
        <v>290175.46000000002</v>
      </c>
      <c r="E123" s="85">
        <v>232061.98000000004</v>
      </c>
      <c r="F123" s="85">
        <v>0</v>
      </c>
      <c r="G123" s="85">
        <v>0</v>
      </c>
      <c r="H123" s="85">
        <v>0</v>
      </c>
      <c r="I123" s="85">
        <v>0</v>
      </c>
      <c r="J123" s="85">
        <v>0</v>
      </c>
      <c r="K123" s="85">
        <v>0</v>
      </c>
      <c r="L123" s="85">
        <v>58113.48</v>
      </c>
      <c r="M123" s="85">
        <v>0</v>
      </c>
      <c r="N123" s="90">
        <f t="shared" si="1"/>
        <v>290175.46000000002</v>
      </c>
    </row>
    <row r="124" spans="1:14" x14ac:dyDescent="0.25">
      <c r="A124" s="82">
        <v>121</v>
      </c>
      <c r="B124" s="88" t="s">
        <v>543</v>
      </c>
      <c r="C124" s="89" t="s">
        <v>544</v>
      </c>
      <c r="D124" s="85">
        <v>1145737.2100000007</v>
      </c>
      <c r="E124" s="85">
        <v>961273.57000000065</v>
      </c>
      <c r="F124" s="85">
        <v>0</v>
      </c>
      <c r="G124" s="85">
        <v>0</v>
      </c>
      <c r="H124" s="85">
        <v>0</v>
      </c>
      <c r="I124" s="85">
        <v>0</v>
      </c>
      <c r="J124" s="85">
        <v>0</v>
      </c>
      <c r="K124" s="85">
        <v>0</v>
      </c>
      <c r="L124" s="85">
        <v>184463.64</v>
      </c>
      <c r="M124" s="85">
        <v>0</v>
      </c>
      <c r="N124" s="90">
        <f t="shared" si="1"/>
        <v>1145737.2100000007</v>
      </c>
    </row>
    <row r="125" spans="1:14" x14ac:dyDescent="0.25">
      <c r="A125" s="82">
        <v>122</v>
      </c>
      <c r="B125" s="88" t="s">
        <v>545</v>
      </c>
      <c r="C125" s="89" t="s">
        <v>546</v>
      </c>
      <c r="D125" s="85">
        <v>249989.72999999981</v>
      </c>
      <c r="E125" s="85">
        <v>205819.44999999981</v>
      </c>
      <c r="F125" s="85">
        <v>0</v>
      </c>
      <c r="G125" s="85">
        <v>0</v>
      </c>
      <c r="H125" s="85">
        <v>0</v>
      </c>
      <c r="I125" s="85">
        <v>0</v>
      </c>
      <c r="J125" s="85">
        <v>0</v>
      </c>
      <c r="K125" s="85">
        <v>0</v>
      </c>
      <c r="L125" s="85">
        <v>44170.28</v>
      </c>
      <c r="M125" s="85">
        <v>0</v>
      </c>
      <c r="N125" s="90">
        <f t="shared" si="1"/>
        <v>249989.72999999981</v>
      </c>
    </row>
    <row r="126" spans="1:14" x14ac:dyDescent="0.25">
      <c r="A126" s="82">
        <v>123</v>
      </c>
      <c r="B126" s="88" t="s">
        <v>547</v>
      </c>
      <c r="C126" s="89" t="s">
        <v>548</v>
      </c>
      <c r="D126" s="85">
        <v>219003.80000000002</v>
      </c>
      <c r="E126" s="85">
        <v>179228.54</v>
      </c>
      <c r="F126" s="85">
        <v>0</v>
      </c>
      <c r="G126" s="85">
        <v>0</v>
      </c>
      <c r="H126" s="85">
        <v>0</v>
      </c>
      <c r="I126" s="85">
        <v>0</v>
      </c>
      <c r="J126" s="85">
        <v>0</v>
      </c>
      <c r="K126" s="85">
        <v>0</v>
      </c>
      <c r="L126" s="85">
        <v>39775.26</v>
      </c>
      <c r="M126" s="85">
        <v>0</v>
      </c>
      <c r="N126" s="90">
        <f t="shared" si="1"/>
        <v>219003.80000000002</v>
      </c>
    </row>
    <row r="127" spans="1:14" ht="30" x14ac:dyDescent="0.25">
      <c r="A127" s="82">
        <v>124</v>
      </c>
      <c r="B127" s="88" t="s">
        <v>549</v>
      </c>
      <c r="C127" s="89" t="s">
        <v>550</v>
      </c>
      <c r="D127" s="85">
        <v>199495.99</v>
      </c>
      <c r="E127" s="85">
        <v>165856.19999999998</v>
      </c>
      <c r="F127" s="85">
        <v>0</v>
      </c>
      <c r="G127" s="85">
        <v>0</v>
      </c>
      <c r="H127" s="85">
        <v>0</v>
      </c>
      <c r="I127" s="85">
        <v>0</v>
      </c>
      <c r="J127" s="85">
        <v>0</v>
      </c>
      <c r="K127" s="85">
        <v>0</v>
      </c>
      <c r="L127" s="85">
        <v>33639.790000000008</v>
      </c>
      <c r="M127" s="85">
        <v>0</v>
      </c>
      <c r="N127" s="90">
        <f t="shared" si="1"/>
        <v>199495.99</v>
      </c>
    </row>
    <row r="128" spans="1:14" x14ac:dyDescent="0.25">
      <c r="A128" s="82">
        <v>125</v>
      </c>
      <c r="B128" s="88" t="s">
        <v>551</v>
      </c>
      <c r="C128" s="89" t="s">
        <v>552</v>
      </c>
      <c r="D128" s="85">
        <v>2662284.4899999988</v>
      </c>
      <c r="E128" s="85">
        <v>2304461.0699999989</v>
      </c>
      <c r="F128" s="85">
        <v>0</v>
      </c>
      <c r="G128" s="85">
        <v>0</v>
      </c>
      <c r="H128" s="85">
        <v>0</v>
      </c>
      <c r="I128" s="85">
        <v>0</v>
      </c>
      <c r="J128" s="85">
        <v>0</v>
      </c>
      <c r="K128" s="85">
        <v>0</v>
      </c>
      <c r="L128" s="85">
        <v>357823.42</v>
      </c>
      <c r="M128" s="85">
        <v>0</v>
      </c>
      <c r="N128" s="90">
        <f t="shared" si="1"/>
        <v>2662284.4899999988</v>
      </c>
    </row>
    <row r="129" spans="1:14" ht="30" x14ac:dyDescent="0.25">
      <c r="A129" s="82">
        <v>126</v>
      </c>
      <c r="B129" s="88" t="s">
        <v>553</v>
      </c>
      <c r="C129" s="89" t="s">
        <v>554</v>
      </c>
      <c r="D129" s="85">
        <v>15288.54</v>
      </c>
      <c r="E129" s="85">
        <v>0</v>
      </c>
      <c r="F129" s="85">
        <v>0</v>
      </c>
      <c r="G129" s="85">
        <v>0</v>
      </c>
      <c r="H129" s="85">
        <v>0</v>
      </c>
      <c r="I129" s="85">
        <v>0</v>
      </c>
      <c r="J129" s="85">
        <v>0</v>
      </c>
      <c r="K129" s="85">
        <v>0</v>
      </c>
      <c r="L129" s="85">
        <v>15288.54</v>
      </c>
      <c r="M129" s="85">
        <v>0</v>
      </c>
      <c r="N129" s="90">
        <f t="shared" si="1"/>
        <v>15288.54</v>
      </c>
    </row>
    <row r="130" spans="1:14" x14ac:dyDescent="0.25">
      <c r="A130" s="82">
        <v>127</v>
      </c>
      <c r="B130" s="88" t="s">
        <v>555</v>
      </c>
      <c r="C130" s="89" t="s">
        <v>556</v>
      </c>
      <c r="D130" s="85">
        <v>92983.040000000008</v>
      </c>
      <c r="E130" s="85">
        <v>13411.481727000002</v>
      </c>
      <c r="F130" s="85">
        <v>0</v>
      </c>
      <c r="G130" s="85">
        <v>0</v>
      </c>
      <c r="H130" s="85">
        <v>33627.609049999999</v>
      </c>
      <c r="I130" s="85">
        <v>4323.5497350000005</v>
      </c>
      <c r="J130" s="85">
        <v>0</v>
      </c>
      <c r="K130" s="85">
        <v>0</v>
      </c>
      <c r="L130" s="85">
        <v>41620.399488000003</v>
      </c>
      <c r="M130" s="85">
        <v>0</v>
      </c>
      <c r="N130" s="90">
        <f t="shared" si="1"/>
        <v>92983.040000000008</v>
      </c>
    </row>
    <row r="131" spans="1:14" x14ac:dyDescent="0.25">
      <c r="A131" s="82">
        <v>128</v>
      </c>
      <c r="B131" s="88" t="s">
        <v>557</v>
      </c>
      <c r="C131" s="89" t="s">
        <v>558</v>
      </c>
      <c r="D131" s="85">
        <v>19405011.040000003</v>
      </c>
      <c r="E131" s="85">
        <v>2953116.7620150014</v>
      </c>
      <c r="F131" s="85">
        <v>0</v>
      </c>
      <c r="G131" s="85">
        <v>0</v>
      </c>
      <c r="H131" s="85">
        <v>7404570.0522500025</v>
      </c>
      <c r="I131" s="85">
        <v>952016.1495750004</v>
      </c>
      <c r="J131" s="85">
        <v>0</v>
      </c>
      <c r="K131" s="85">
        <v>0</v>
      </c>
      <c r="L131" s="85">
        <v>8095308.0761599997</v>
      </c>
      <c r="M131" s="85">
        <v>0</v>
      </c>
      <c r="N131" s="90">
        <f t="shared" si="1"/>
        <v>19405011.040000003</v>
      </c>
    </row>
    <row r="132" spans="1:14" x14ac:dyDescent="0.25">
      <c r="A132" s="82">
        <v>129</v>
      </c>
      <c r="B132" s="88" t="s">
        <v>559</v>
      </c>
      <c r="C132" s="89" t="s">
        <v>560</v>
      </c>
      <c r="D132" s="85">
        <v>1747812.73</v>
      </c>
      <c r="E132" s="85">
        <v>1581272.67</v>
      </c>
      <c r="F132" s="85">
        <v>0</v>
      </c>
      <c r="G132" s="85">
        <v>0</v>
      </c>
      <c r="H132" s="85">
        <v>0</v>
      </c>
      <c r="I132" s="85">
        <v>0</v>
      </c>
      <c r="J132" s="85">
        <v>0</v>
      </c>
      <c r="K132" s="85">
        <v>0</v>
      </c>
      <c r="L132" s="85">
        <v>166540.06</v>
      </c>
      <c r="M132" s="85">
        <v>0</v>
      </c>
      <c r="N132" s="90">
        <f t="shared" ref="N132:N157" si="2">SUM(E132:M132)</f>
        <v>1747812.73</v>
      </c>
    </row>
    <row r="133" spans="1:14" ht="30" x14ac:dyDescent="0.25">
      <c r="A133" s="82">
        <v>130</v>
      </c>
      <c r="B133" s="88" t="s">
        <v>561</v>
      </c>
      <c r="C133" s="89" t="s">
        <v>562</v>
      </c>
      <c r="D133" s="85">
        <v>334522.2</v>
      </c>
      <c r="E133" s="85">
        <v>70931.893536000003</v>
      </c>
      <c r="F133" s="85">
        <v>0</v>
      </c>
      <c r="G133" s="85">
        <v>0</v>
      </c>
      <c r="H133" s="85">
        <v>177852.83039999998</v>
      </c>
      <c r="I133" s="85">
        <v>22866.79248</v>
      </c>
      <c r="J133" s="85">
        <v>0</v>
      </c>
      <c r="K133" s="85">
        <v>0</v>
      </c>
      <c r="L133" s="85">
        <v>62870.683583999999</v>
      </c>
      <c r="M133" s="85">
        <v>0</v>
      </c>
      <c r="N133" s="90">
        <f t="shared" si="2"/>
        <v>334522.19999999995</v>
      </c>
    </row>
    <row r="134" spans="1:14" x14ac:dyDescent="0.25">
      <c r="A134" s="82">
        <v>131</v>
      </c>
      <c r="B134" s="88" t="s">
        <v>563</v>
      </c>
      <c r="C134" s="89" t="s">
        <v>564</v>
      </c>
      <c r="D134" s="85">
        <v>370.3</v>
      </c>
      <c r="E134" s="85">
        <v>345</v>
      </c>
      <c r="F134" s="85">
        <v>0</v>
      </c>
      <c r="G134" s="85">
        <v>0</v>
      </c>
      <c r="H134" s="85">
        <v>0</v>
      </c>
      <c r="I134" s="85">
        <v>0</v>
      </c>
      <c r="J134" s="85">
        <v>0</v>
      </c>
      <c r="K134" s="85">
        <v>0</v>
      </c>
      <c r="L134" s="85">
        <v>25.3</v>
      </c>
      <c r="M134" s="85">
        <v>0</v>
      </c>
      <c r="N134" s="90">
        <f t="shared" si="2"/>
        <v>370.3</v>
      </c>
    </row>
    <row r="135" spans="1:14" x14ac:dyDescent="0.25">
      <c r="A135" s="82">
        <v>132</v>
      </c>
      <c r="B135" s="88" t="s">
        <v>565</v>
      </c>
      <c r="C135" s="89" t="s">
        <v>566</v>
      </c>
      <c r="D135" s="85">
        <v>709656.75999999931</v>
      </c>
      <c r="E135" s="85">
        <v>537284.76999999932</v>
      </c>
      <c r="F135" s="85">
        <v>123</v>
      </c>
      <c r="G135" s="85">
        <v>0</v>
      </c>
      <c r="H135" s="85">
        <v>32803.249999999993</v>
      </c>
      <c r="I135" s="85">
        <v>24745.749999999996</v>
      </c>
      <c r="J135" s="85">
        <v>0</v>
      </c>
      <c r="K135" s="85">
        <v>0</v>
      </c>
      <c r="L135" s="85">
        <v>114699.99</v>
      </c>
      <c r="M135" s="85">
        <v>0</v>
      </c>
      <c r="N135" s="90">
        <f t="shared" si="2"/>
        <v>709656.75999999931</v>
      </c>
    </row>
    <row r="136" spans="1:14" x14ac:dyDescent="0.25">
      <c r="A136" s="82">
        <v>133</v>
      </c>
      <c r="B136" s="88" t="s">
        <v>567</v>
      </c>
      <c r="C136" s="89" t="s">
        <v>568</v>
      </c>
      <c r="D136" s="85">
        <v>76286.34</v>
      </c>
      <c r="E136" s="85">
        <v>59084.979999999996</v>
      </c>
      <c r="F136" s="85">
        <v>0</v>
      </c>
      <c r="G136" s="85">
        <v>0</v>
      </c>
      <c r="H136" s="85">
        <v>0</v>
      </c>
      <c r="I136" s="85">
        <v>0</v>
      </c>
      <c r="J136" s="85">
        <v>0</v>
      </c>
      <c r="K136" s="85">
        <v>0</v>
      </c>
      <c r="L136" s="85">
        <v>17201.36</v>
      </c>
      <c r="M136" s="85">
        <v>0</v>
      </c>
      <c r="N136" s="90">
        <f t="shared" si="2"/>
        <v>76286.34</v>
      </c>
    </row>
    <row r="137" spans="1:14" ht="30" x14ac:dyDescent="0.25">
      <c r="A137" s="82">
        <v>134</v>
      </c>
      <c r="B137" s="88" t="s">
        <v>569</v>
      </c>
      <c r="C137" s="89" t="s">
        <v>570</v>
      </c>
      <c r="D137" s="85">
        <v>1716</v>
      </c>
      <c r="E137" s="85">
        <v>0</v>
      </c>
      <c r="F137" s="85">
        <v>0</v>
      </c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1716</v>
      </c>
      <c r="M137" s="85">
        <v>0</v>
      </c>
      <c r="N137" s="90">
        <f t="shared" si="2"/>
        <v>1716</v>
      </c>
    </row>
    <row r="138" spans="1:14" x14ac:dyDescent="0.25">
      <c r="A138" s="82">
        <v>135</v>
      </c>
      <c r="B138" s="88" t="s">
        <v>571</v>
      </c>
      <c r="C138" s="89" t="s">
        <v>572</v>
      </c>
      <c r="D138" s="85">
        <v>101562.39000000001</v>
      </c>
      <c r="E138" s="85">
        <v>88193.950000000012</v>
      </c>
      <c r="F138" s="85">
        <v>0</v>
      </c>
      <c r="G138" s="85">
        <v>0</v>
      </c>
      <c r="H138" s="85">
        <v>0</v>
      </c>
      <c r="I138" s="85">
        <v>0</v>
      </c>
      <c r="J138" s="85">
        <v>0</v>
      </c>
      <c r="K138" s="85">
        <v>0</v>
      </c>
      <c r="L138" s="85">
        <v>13368.44</v>
      </c>
      <c r="M138" s="85">
        <v>0</v>
      </c>
      <c r="N138" s="90">
        <f t="shared" si="2"/>
        <v>101562.39000000001</v>
      </c>
    </row>
    <row r="139" spans="1:14" ht="30" x14ac:dyDescent="0.25">
      <c r="A139" s="82">
        <v>136</v>
      </c>
      <c r="B139" s="88" t="s">
        <v>573</v>
      </c>
      <c r="C139" s="89" t="s">
        <v>574</v>
      </c>
      <c r="D139" s="85">
        <v>2375.34</v>
      </c>
      <c r="E139" s="85">
        <v>0</v>
      </c>
      <c r="F139" s="85">
        <v>0</v>
      </c>
      <c r="G139" s="85">
        <v>0</v>
      </c>
      <c r="H139" s="85">
        <v>1947</v>
      </c>
      <c r="I139" s="85">
        <v>0</v>
      </c>
      <c r="J139" s="85">
        <v>0</v>
      </c>
      <c r="K139" s="85">
        <v>0</v>
      </c>
      <c r="L139" s="85">
        <v>428.34</v>
      </c>
      <c r="M139" s="85">
        <v>0</v>
      </c>
      <c r="N139" s="90">
        <f t="shared" si="2"/>
        <v>2375.34</v>
      </c>
    </row>
    <row r="140" spans="1:14" ht="30" x14ac:dyDescent="0.25">
      <c r="A140" s="82">
        <v>137</v>
      </c>
      <c r="B140" s="88" t="s">
        <v>575</v>
      </c>
      <c r="C140" s="89" t="s">
        <v>576</v>
      </c>
      <c r="D140" s="85">
        <v>364260.23000000004</v>
      </c>
      <c r="E140" s="85">
        <v>0</v>
      </c>
      <c r="F140" s="85">
        <v>0</v>
      </c>
      <c r="G140" s="85">
        <v>0</v>
      </c>
      <c r="H140" s="85">
        <v>0</v>
      </c>
      <c r="I140" s="85">
        <v>0</v>
      </c>
      <c r="J140" s="85">
        <v>0</v>
      </c>
      <c r="K140" s="85">
        <v>0</v>
      </c>
      <c r="L140" s="85">
        <v>364260.23000000004</v>
      </c>
      <c r="M140" s="85">
        <v>0</v>
      </c>
      <c r="N140" s="90">
        <f t="shared" si="2"/>
        <v>364260.23000000004</v>
      </c>
    </row>
    <row r="141" spans="1:14" ht="30" x14ac:dyDescent="0.25">
      <c r="A141" s="82">
        <v>138</v>
      </c>
      <c r="B141" s="88" t="s">
        <v>577</v>
      </c>
      <c r="C141" s="89" t="s">
        <v>578</v>
      </c>
      <c r="D141" s="85">
        <v>454764.02000000014</v>
      </c>
      <c r="E141" s="85">
        <v>0</v>
      </c>
      <c r="F141" s="85">
        <v>0</v>
      </c>
      <c r="G141" s="85">
        <v>0</v>
      </c>
      <c r="H141" s="85">
        <v>0</v>
      </c>
      <c r="I141" s="85">
        <v>0</v>
      </c>
      <c r="J141" s="85">
        <v>0</v>
      </c>
      <c r="K141" s="85">
        <v>0</v>
      </c>
      <c r="L141" s="85">
        <v>454764.02000000014</v>
      </c>
      <c r="M141" s="85">
        <v>0</v>
      </c>
      <c r="N141" s="90">
        <f t="shared" si="2"/>
        <v>454764.02000000014</v>
      </c>
    </row>
    <row r="142" spans="1:14" ht="30" x14ac:dyDescent="0.25">
      <c r="A142" s="82">
        <v>139</v>
      </c>
      <c r="B142" s="88" t="s">
        <v>579</v>
      </c>
      <c r="C142" s="89" t="s">
        <v>580</v>
      </c>
      <c r="D142" s="85">
        <v>15683.85</v>
      </c>
      <c r="E142" s="85">
        <v>12837.28</v>
      </c>
      <c r="F142" s="85">
        <v>0</v>
      </c>
      <c r="G142" s="85">
        <v>0</v>
      </c>
      <c r="H142" s="85">
        <v>0</v>
      </c>
      <c r="I142" s="85">
        <v>0</v>
      </c>
      <c r="J142" s="85">
        <v>0</v>
      </c>
      <c r="K142" s="85">
        <v>0</v>
      </c>
      <c r="L142" s="85">
        <v>2846.5699999999997</v>
      </c>
      <c r="M142" s="85">
        <v>0</v>
      </c>
      <c r="N142" s="90">
        <f t="shared" si="2"/>
        <v>15683.85</v>
      </c>
    </row>
    <row r="143" spans="1:14" ht="45" x14ac:dyDescent="0.25">
      <c r="A143" s="82">
        <v>140</v>
      </c>
      <c r="B143" s="88" t="s">
        <v>581</v>
      </c>
      <c r="C143" s="89" t="s">
        <v>582</v>
      </c>
      <c r="D143" s="85">
        <v>41875</v>
      </c>
      <c r="E143" s="85">
        <v>0</v>
      </c>
      <c r="F143" s="85">
        <v>41875</v>
      </c>
      <c r="G143" s="85">
        <v>0</v>
      </c>
      <c r="H143" s="85">
        <v>0</v>
      </c>
      <c r="I143" s="85">
        <v>0</v>
      </c>
      <c r="J143" s="85">
        <v>0</v>
      </c>
      <c r="K143" s="85">
        <v>0</v>
      </c>
      <c r="L143" s="85">
        <v>0</v>
      </c>
      <c r="M143" s="85">
        <v>0</v>
      </c>
      <c r="N143" s="90">
        <f t="shared" si="2"/>
        <v>41875</v>
      </c>
    </row>
    <row r="144" spans="1:14" ht="30" x14ac:dyDescent="0.25">
      <c r="A144" s="82">
        <v>141</v>
      </c>
      <c r="B144" s="88" t="s">
        <v>583</v>
      </c>
      <c r="C144" s="89" t="s">
        <v>584</v>
      </c>
      <c r="D144" s="85">
        <v>12441.56</v>
      </c>
      <c r="E144" s="85">
        <v>0</v>
      </c>
      <c r="F144" s="85">
        <v>12441.56</v>
      </c>
      <c r="G144" s="85">
        <v>0</v>
      </c>
      <c r="H144" s="85">
        <v>0</v>
      </c>
      <c r="I144" s="85">
        <v>0</v>
      </c>
      <c r="J144" s="85">
        <v>0</v>
      </c>
      <c r="K144" s="85">
        <v>0</v>
      </c>
      <c r="L144" s="85">
        <v>0</v>
      </c>
      <c r="M144" s="85">
        <v>0</v>
      </c>
      <c r="N144" s="90">
        <f t="shared" si="2"/>
        <v>12441.56</v>
      </c>
    </row>
    <row r="145" spans="1:14" ht="30" x14ac:dyDescent="0.25">
      <c r="A145" s="82">
        <v>142</v>
      </c>
      <c r="B145" s="88" t="s">
        <v>585</v>
      </c>
      <c r="C145" s="89" t="s">
        <v>586</v>
      </c>
      <c r="D145" s="85">
        <v>363925.62</v>
      </c>
      <c r="E145" s="85">
        <v>71549.990000000005</v>
      </c>
      <c r="F145" s="85">
        <v>212946.25</v>
      </c>
      <c r="G145" s="85">
        <v>79429.38</v>
      </c>
      <c r="H145" s="85">
        <v>0</v>
      </c>
      <c r="I145" s="85">
        <v>0</v>
      </c>
      <c r="J145" s="85">
        <v>0</v>
      </c>
      <c r="K145" s="85">
        <v>0</v>
      </c>
      <c r="L145" s="85">
        <v>0</v>
      </c>
      <c r="M145" s="85">
        <v>0</v>
      </c>
      <c r="N145" s="90">
        <f t="shared" si="2"/>
        <v>363925.62</v>
      </c>
    </row>
    <row r="146" spans="1:14" x14ac:dyDescent="0.25">
      <c r="A146" s="82">
        <v>143</v>
      </c>
      <c r="B146" s="88" t="s">
        <v>587</v>
      </c>
      <c r="C146" s="89" t="s">
        <v>588</v>
      </c>
      <c r="D146" s="85">
        <v>12656.25</v>
      </c>
      <c r="E146" s="85">
        <v>12656.25</v>
      </c>
      <c r="F146" s="85">
        <v>0</v>
      </c>
      <c r="G146" s="85">
        <v>0</v>
      </c>
      <c r="H146" s="85">
        <v>0</v>
      </c>
      <c r="I146" s="85">
        <v>0</v>
      </c>
      <c r="J146" s="85">
        <v>0</v>
      </c>
      <c r="K146" s="85">
        <v>0</v>
      </c>
      <c r="L146" s="85">
        <v>0</v>
      </c>
      <c r="M146" s="85">
        <v>0</v>
      </c>
      <c r="N146" s="90">
        <f t="shared" si="2"/>
        <v>12656.25</v>
      </c>
    </row>
    <row r="147" spans="1:14" ht="30" x14ac:dyDescent="0.25">
      <c r="A147" s="82">
        <v>144</v>
      </c>
      <c r="B147" s="88" t="s">
        <v>589</v>
      </c>
      <c r="C147" s="89" t="s">
        <v>590</v>
      </c>
      <c r="D147" s="85">
        <v>183163.5</v>
      </c>
      <c r="E147" s="85">
        <v>17500</v>
      </c>
      <c r="F147" s="85">
        <v>145663.5</v>
      </c>
      <c r="G147" s="85">
        <v>20000</v>
      </c>
      <c r="H147" s="85">
        <v>0</v>
      </c>
      <c r="I147" s="85">
        <v>0</v>
      </c>
      <c r="J147" s="85">
        <v>0</v>
      </c>
      <c r="K147" s="85">
        <v>0</v>
      </c>
      <c r="L147" s="85">
        <v>0</v>
      </c>
      <c r="M147" s="85">
        <v>0</v>
      </c>
      <c r="N147" s="90">
        <f t="shared" si="2"/>
        <v>183163.5</v>
      </c>
    </row>
    <row r="148" spans="1:14" ht="30" x14ac:dyDescent="0.25">
      <c r="A148" s="82">
        <v>145</v>
      </c>
      <c r="B148" s="88" t="s">
        <v>591</v>
      </c>
      <c r="C148" s="89" t="s">
        <v>592</v>
      </c>
      <c r="D148" s="85">
        <v>82000</v>
      </c>
      <c r="E148" s="85">
        <v>10000</v>
      </c>
      <c r="F148" s="85">
        <v>0</v>
      </c>
      <c r="G148" s="85">
        <v>0</v>
      </c>
      <c r="H148" s="85">
        <v>0</v>
      </c>
      <c r="I148" s="85">
        <v>0</v>
      </c>
      <c r="J148" s="85">
        <v>0</v>
      </c>
      <c r="K148" s="85">
        <v>0</v>
      </c>
      <c r="L148" s="85">
        <v>72000</v>
      </c>
      <c r="M148" s="85">
        <v>0</v>
      </c>
      <c r="N148" s="90">
        <f t="shared" si="2"/>
        <v>82000</v>
      </c>
    </row>
    <row r="149" spans="1:14" ht="30" x14ac:dyDescent="0.25">
      <c r="A149" s="82">
        <v>146</v>
      </c>
      <c r="B149" s="88" t="s">
        <v>593</v>
      </c>
      <c r="C149" s="89" t="s">
        <v>594</v>
      </c>
      <c r="D149" s="85">
        <v>495628.83</v>
      </c>
      <c r="E149" s="85">
        <v>15753.19</v>
      </c>
      <c r="F149" s="85">
        <v>479875.64</v>
      </c>
      <c r="G149" s="85">
        <v>0</v>
      </c>
      <c r="H149" s="85">
        <v>0</v>
      </c>
      <c r="I149" s="85">
        <v>0</v>
      </c>
      <c r="J149" s="85">
        <v>0</v>
      </c>
      <c r="K149" s="85">
        <v>0</v>
      </c>
      <c r="L149" s="85">
        <v>0</v>
      </c>
      <c r="M149" s="85">
        <v>0</v>
      </c>
      <c r="N149" s="90">
        <f t="shared" si="2"/>
        <v>495628.83</v>
      </c>
    </row>
    <row r="150" spans="1:14" ht="45" x14ac:dyDescent="0.25">
      <c r="A150" s="82">
        <v>147</v>
      </c>
      <c r="B150" s="88" t="s">
        <v>595</v>
      </c>
      <c r="C150" s="89" t="s">
        <v>596</v>
      </c>
      <c r="D150" s="85">
        <v>85014718.890000015</v>
      </c>
      <c r="E150" s="85">
        <v>0</v>
      </c>
      <c r="F150" s="85">
        <v>560711.5400000005</v>
      </c>
      <c r="G150" s="85">
        <v>0</v>
      </c>
      <c r="H150" s="85">
        <v>0</v>
      </c>
      <c r="I150" s="85">
        <v>0</v>
      </c>
      <c r="J150" s="85">
        <v>0</v>
      </c>
      <c r="K150" s="85">
        <v>0</v>
      </c>
      <c r="L150" s="85">
        <v>84454007.350000009</v>
      </c>
      <c r="M150" s="85">
        <v>0</v>
      </c>
      <c r="N150" s="90">
        <f t="shared" si="2"/>
        <v>85014718.890000015</v>
      </c>
    </row>
    <row r="151" spans="1:14" ht="45" x14ac:dyDescent="0.25">
      <c r="A151" s="82">
        <v>148</v>
      </c>
      <c r="B151" s="88" t="s">
        <v>597</v>
      </c>
      <c r="C151" s="89" t="s">
        <v>598</v>
      </c>
      <c r="D151" s="85">
        <v>154266091.89000002</v>
      </c>
      <c r="E151" s="85">
        <v>94983.22</v>
      </c>
      <c r="F151" s="85">
        <v>0</v>
      </c>
      <c r="G151" s="85">
        <v>0</v>
      </c>
      <c r="H151" s="85">
        <v>0</v>
      </c>
      <c r="I151" s="85">
        <v>0</v>
      </c>
      <c r="J151" s="85">
        <v>0</v>
      </c>
      <c r="K151" s="85">
        <v>0</v>
      </c>
      <c r="L151" s="85">
        <v>154171108.67000002</v>
      </c>
      <c r="M151" s="85">
        <v>0</v>
      </c>
      <c r="N151" s="90">
        <f t="shared" si="2"/>
        <v>154266091.89000002</v>
      </c>
    </row>
    <row r="152" spans="1:14" ht="45" x14ac:dyDescent="0.25">
      <c r="A152" s="82">
        <v>149</v>
      </c>
      <c r="B152" s="88" t="s">
        <v>599</v>
      </c>
      <c r="C152" s="89" t="s">
        <v>600</v>
      </c>
      <c r="D152" s="85">
        <v>6191548.3300000047</v>
      </c>
      <c r="E152" s="85">
        <v>0</v>
      </c>
      <c r="F152" s="85">
        <v>0</v>
      </c>
      <c r="G152" s="85">
        <v>0</v>
      </c>
      <c r="H152" s="85">
        <v>0</v>
      </c>
      <c r="I152" s="85">
        <v>0</v>
      </c>
      <c r="J152" s="85">
        <v>0</v>
      </c>
      <c r="K152" s="85">
        <v>0</v>
      </c>
      <c r="L152" s="85">
        <v>6191548.3300000047</v>
      </c>
      <c r="M152" s="85">
        <v>0</v>
      </c>
      <c r="N152" s="90">
        <f t="shared" si="2"/>
        <v>6191548.3300000047</v>
      </c>
    </row>
    <row r="153" spans="1:14" ht="45" x14ac:dyDescent="0.25">
      <c r="A153" s="82">
        <v>150</v>
      </c>
      <c r="B153" s="88" t="s">
        <v>601</v>
      </c>
      <c r="C153" s="89" t="s">
        <v>602</v>
      </c>
      <c r="D153" s="85">
        <v>17857.259999999998</v>
      </c>
      <c r="E153" s="85">
        <v>0</v>
      </c>
      <c r="F153" s="85">
        <v>17857.259999999998</v>
      </c>
      <c r="G153" s="85">
        <v>0</v>
      </c>
      <c r="H153" s="85">
        <v>0</v>
      </c>
      <c r="I153" s="85">
        <v>0</v>
      </c>
      <c r="J153" s="85">
        <v>0</v>
      </c>
      <c r="K153" s="85">
        <v>0</v>
      </c>
      <c r="L153" s="85">
        <v>0</v>
      </c>
      <c r="M153" s="85">
        <v>0</v>
      </c>
      <c r="N153" s="90">
        <f t="shared" si="2"/>
        <v>17857.259999999998</v>
      </c>
    </row>
    <row r="154" spans="1:14" ht="45" x14ac:dyDescent="0.25">
      <c r="A154" s="82">
        <v>151</v>
      </c>
      <c r="B154" s="88" t="s">
        <v>603</v>
      </c>
      <c r="C154" s="89" t="s">
        <v>604</v>
      </c>
      <c r="D154" s="85">
        <v>473.76</v>
      </c>
      <c r="E154" s="85">
        <v>473.76</v>
      </c>
      <c r="F154" s="85">
        <v>0</v>
      </c>
      <c r="G154" s="85">
        <v>0</v>
      </c>
      <c r="H154" s="85">
        <v>0</v>
      </c>
      <c r="I154" s="85">
        <v>0</v>
      </c>
      <c r="J154" s="85">
        <v>0</v>
      </c>
      <c r="K154" s="85">
        <v>0</v>
      </c>
      <c r="L154" s="85">
        <v>0</v>
      </c>
      <c r="M154" s="85">
        <v>0</v>
      </c>
      <c r="N154" s="90">
        <f t="shared" si="2"/>
        <v>473.76</v>
      </c>
    </row>
    <row r="155" spans="1:14" ht="30" x14ac:dyDescent="0.25">
      <c r="A155" s="82">
        <v>152</v>
      </c>
      <c r="B155" s="88" t="s">
        <v>605</v>
      </c>
      <c r="C155" s="89" t="s">
        <v>606</v>
      </c>
      <c r="D155" s="85">
        <v>360699.25</v>
      </c>
      <c r="E155" s="85">
        <v>0</v>
      </c>
      <c r="F155" s="85">
        <v>0</v>
      </c>
      <c r="G155" s="85">
        <v>0</v>
      </c>
      <c r="H155" s="85">
        <v>0</v>
      </c>
      <c r="I155" s="85">
        <v>0</v>
      </c>
      <c r="J155" s="85">
        <v>0</v>
      </c>
      <c r="K155" s="85">
        <v>0</v>
      </c>
      <c r="L155" s="85">
        <v>360699.25</v>
      </c>
      <c r="M155" s="85">
        <v>0</v>
      </c>
      <c r="N155" s="90">
        <f t="shared" si="2"/>
        <v>360699.25</v>
      </c>
    </row>
    <row r="156" spans="1:14" x14ac:dyDescent="0.25">
      <c r="A156" s="82">
        <v>153</v>
      </c>
      <c r="B156" s="88" t="s">
        <v>607</v>
      </c>
      <c r="C156" s="89" t="s">
        <v>608</v>
      </c>
      <c r="D156" s="85">
        <v>156030347.18000001</v>
      </c>
      <c r="E156" s="85">
        <v>44841502.910000078</v>
      </c>
      <c r="F156" s="85">
        <v>539500.7899999998</v>
      </c>
      <c r="G156" s="85">
        <v>353245.26999999996</v>
      </c>
      <c r="H156" s="85">
        <v>10994343.309999999</v>
      </c>
      <c r="I156" s="85">
        <v>63525.4</v>
      </c>
      <c r="J156" s="85">
        <v>0</v>
      </c>
      <c r="K156" s="85">
        <v>0</v>
      </c>
      <c r="L156" s="85">
        <v>98912132.749999925</v>
      </c>
      <c r="M156" s="85">
        <v>326096.74999999994</v>
      </c>
      <c r="N156" s="90">
        <f t="shared" si="2"/>
        <v>156030347.18000001</v>
      </c>
    </row>
    <row r="157" spans="1:14" ht="30.75" thickBot="1" x14ac:dyDescent="0.3">
      <c r="A157" s="82">
        <v>154</v>
      </c>
      <c r="B157" s="88" t="s">
        <v>609</v>
      </c>
      <c r="C157" s="89" t="s">
        <v>610</v>
      </c>
      <c r="D157" s="85">
        <v>152740.64000000004</v>
      </c>
      <c r="E157" s="85">
        <v>0</v>
      </c>
      <c r="F157" s="85">
        <v>0</v>
      </c>
      <c r="G157" s="85">
        <v>0</v>
      </c>
      <c r="H157" s="85">
        <v>0</v>
      </c>
      <c r="I157" s="85">
        <v>0</v>
      </c>
      <c r="J157" s="85">
        <v>0</v>
      </c>
      <c r="K157" s="85">
        <v>0</v>
      </c>
      <c r="L157" s="85">
        <v>152740.64000000004</v>
      </c>
      <c r="M157" s="85">
        <v>0</v>
      </c>
      <c r="N157" s="90">
        <f t="shared" si="2"/>
        <v>152740.64000000004</v>
      </c>
    </row>
    <row r="158" spans="1:14" s="108" customFormat="1" ht="32.25" customHeight="1" x14ac:dyDescent="0.25">
      <c r="A158" s="91"/>
      <c r="B158" s="154" t="s">
        <v>611</v>
      </c>
      <c r="C158" s="157" t="s">
        <v>612</v>
      </c>
      <c r="D158" s="92"/>
      <c r="E158" s="146" t="s">
        <v>291</v>
      </c>
      <c r="F158" s="147"/>
      <c r="G158" s="148"/>
      <c r="H158" s="146" t="s">
        <v>292</v>
      </c>
      <c r="I158" s="148"/>
      <c r="J158" s="79" t="s">
        <v>293</v>
      </c>
      <c r="K158" s="149" t="s">
        <v>294</v>
      </c>
      <c r="L158" s="150"/>
      <c r="M158" s="151"/>
      <c r="N158" s="159">
        <f>SUM(N4:N157)</f>
        <v>1141767933.5700004</v>
      </c>
    </row>
    <row r="159" spans="1:14" ht="26.25" customHeight="1" thickBot="1" x14ac:dyDescent="0.3">
      <c r="B159" s="155"/>
      <c r="C159" s="158"/>
      <c r="D159" s="93"/>
      <c r="E159" s="162">
        <f>SUM(E163:G163)</f>
        <v>389779636.693973</v>
      </c>
      <c r="F159" s="162"/>
      <c r="G159" s="162"/>
      <c r="H159" s="162">
        <f>SUM(H163:I163)</f>
        <v>207192162.4940449</v>
      </c>
      <c r="I159" s="163"/>
      <c r="J159" s="94">
        <f>J163</f>
        <v>19502912.193778001</v>
      </c>
      <c r="K159" s="162">
        <f>SUM(K163:M163)</f>
        <v>525293222.18820387</v>
      </c>
      <c r="L159" s="162"/>
      <c r="M159" s="162"/>
      <c r="N159" s="160"/>
    </row>
    <row r="160" spans="1:14" ht="60" x14ac:dyDescent="0.25">
      <c r="B160" s="155"/>
      <c r="C160" s="157" t="s">
        <v>613</v>
      </c>
      <c r="D160" s="92"/>
      <c r="E160" s="95" t="s">
        <v>614</v>
      </c>
      <c r="F160" s="149" t="s">
        <v>615</v>
      </c>
      <c r="G160" s="151"/>
      <c r="H160" s="74" t="s">
        <v>616</v>
      </c>
      <c r="I160" s="74" t="s">
        <v>617</v>
      </c>
      <c r="J160" s="74" t="s">
        <v>618</v>
      </c>
      <c r="K160" s="96" t="s">
        <v>619</v>
      </c>
      <c r="L160" s="97" t="s">
        <v>620</v>
      </c>
      <c r="M160" s="98" t="s">
        <v>621</v>
      </c>
      <c r="N160" s="160"/>
    </row>
    <row r="161" spans="2:14" ht="26.25" customHeight="1" thickBot="1" x14ac:dyDescent="0.3">
      <c r="B161" s="155"/>
      <c r="C161" s="158"/>
      <c r="D161" s="93"/>
      <c r="E161" s="99">
        <f>E163</f>
        <v>362383337.49397296</v>
      </c>
      <c r="F161" s="164">
        <f>F163+G163</f>
        <v>27396299.200000055</v>
      </c>
      <c r="G161" s="165"/>
      <c r="H161" s="99">
        <f t="shared" ref="H161:M161" si="3">H163</f>
        <v>202043975.25568992</v>
      </c>
      <c r="I161" s="99">
        <f t="shared" si="3"/>
        <v>5148187.2383549958</v>
      </c>
      <c r="J161" s="94">
        <f t="shared" si="3"/>
        <v>19502912.193778001</v>
      </c>
      <c r="K161" s="99">
        <f t="shared" si="3"/>
        <v>774427.3600000001</v>
      </c>
      <c r="L161" s="99">
        <f t="shared" si="3"/>
        <v>523868192.20820385</v>
      </c>
      <c r="M161" s="99">
        <f t="shared" si="3"/>
        <v>650602.61999999988</v>
      </c>
      <c r="N161" s="160"/>
    </row>
    <row r="162" spans="2:14" ht="75.75" thickBot="1" x14ac:dyDescent="0.3">
      <c r="B162" s="155"/>
      <c r="C162" s="166" t="s">
        <v>622</v>
      </c>
      <c r="D162" s="93"/>
      <c r="E162" s="75" t="s">
        <v>295</v>
      </c>
      <c r="F162" s="75" t="s">
        <v>296</v>
      </c>
      <c r="G162" s="75" t="s">
        <v>297</v>
      </c>
      <c r="H162" s="75" t="s">
        <v>298</v>
      </c>
      <c r="I162" s="75" t="s">
        <v>299</v>
      </c>
      <c r="J162" s="75" t="s">
        <v>300</v>
      </c>
      <c r="K162" s="75" t="s">
        <v>301</v>
      </c>
      <c r="L162" s="75" t="s">
        <v>302</v>
      </c>
      <c r="M162" s="75" t="s">
        <v>303</v>
      </c>
      <c r="N162" s="160"/>
    </row>
    <row r="163" spans="2:14" ht="24.75" customHeight="1" thickBot="1" x14ac:dyDescent="0.3">
      <c r="B163" s="156"/>
      <c r="C163" s="167"/>
      <c r="D163" s="100">
        <f t="shared" ref="D163:M163" si="4">SUM(D4:D157)</f>
        <v>1141767933.5700004</v>
      </c>
      <c r="E163" s="101">
        <f t="shared" si="4"/>
        <v>362383337.49397296</v>
      </c>
      <c r="F163" s="102">
        <f t="shared" si="4"/>
        <v>4770210.7499999991</v>
      </c>
      <c r="G163" s="103">
        <f t="shared" si="4"/>
        <v>22626088.450000055</v>
      </c>
      <c r="H163" s="101">
        <f t="shared" si="4"/>
        <v>202043975.25568992</v>
      </c>
      <c r="I163" s="101">
        <f t="shared" si="4"/>
        <v>5148187.2383549958</v>
      </c>
      <c r="J163" s="104">
        <f t="shared" si="4"/>
        <v>19502912.193778001</v>
      </c>
      <c r="K163" s="101">
        <f t="shared" si="4"/>
        <v>774427.3600000001</v>
      </c>
      <c r="L163" s="101">
        <f t="shared" si="4"/>
        <v>523868192.20820385</v>
      </c>
      <c r="M163" s="101">
        <f t="shared" si="4"/>
        <v>650602.61999999988</v>
      </c>
      <c r="N163" s="161"/>
    </row>
  </sheetData>
  <mergeCells count="20">
    <mergeCell ref="B158:B163"/>
    <mergeCell ref="C158:C159"/>
    <mergeCell ref="N158:N163"/>
    <mergeCell ref="E159:G159"/>
    <mergeCell ref="H159:I159"/>
    <mergeCell ref="K159:M159"/>
    <mergeCell ref="C160:C161"/>
    <mergeCell ref="F161:G161"/>
    <mergeCell ref="C162:C163"/>
    <mergeCell ref="F160:G160"/>
    <mergeCell ref="E158:G158"/>
    <mergeCell ref="H158:I158"/>
    <mergeCell ref="K158:M158"/>
    <mergeCell ref="E1:N1"/>
    <mergeCell ref="B2:B3"/>
    <mergeCell ref="C2:C3"/>
    <mergeCell ref="E2:G2"/>
    <mergeCell ref="H2:I2"/>
    <mergeCell ref="K2:M2"/>
    <mergeCell ref="N2:N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Conto Economico</vt:lpstr>
      <vt:lpstr>Stato Patrimoniale</vt:lpstr>
      <vt:lpstr>Rendiconto Finanziario</vt:lpstr>
      <vt:lpstr>Rendiconto Cont Finanziaria INC</vt:lpstr>
      <vt:lpstr>Rendiconto Cont Finanziaria PAG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Poldi Francesco</dc:creator>
  <cp:lastModifiedBy>Poldi Francesco</cp:lastModifiedBy>
  <dcterms:created xsi:type="dcterms:W3CDTF">2021-06-18T09:02:31Z</dcterms:created>
  <dcterms:modified xsi:type="dcterms:W3CDTF">2021-06-22T13:25:12Z</dcterms:modified>
</cp:coreProperties>
</file>