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54363\Desktop\WAE\Documenti pubblicati\2022\31 - Bilancio 2021\"/>
    </mc:Choice>
  </mc:AlternateContent>
  <xr:revisionPtr revIDLastSave="0" documentId="13_ncr:1_{12B26A38-7E2A-4EDA-A1B8-C28707401DA2}" xr6:coauthVersionLast="36" xr6:coauthVersionMax="36" xr10:uidLastSave="{00000000-0000-0000-0000-000000000000}"/>
  <bookViews>
    <workbookView xWindow="0" yWindow="0" windowWidth="19200" windowHeight="6930" tabRatio="826" xr2:uid="{A7EDD4ED-F719-48CF-92CE-E884D8F63C19}"/>
  </bookViews>
  <sheets>
    <sheet name="Conto Economico" sheetId="1" r:id="rId1"/>
    <sheet name="Stato Patrimoniale" sheetId="2" r:id="rId2"/>
    <sheet name="Rendiconto Finanziario" sheetId="3" r:id="rId3"/>
    <sheet name="Rendiconto Cont Finanziaria INC" sheetId="4" r:id="rId4"/>
    <sheet name="Rendiconto Cont Finanziaria PAG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5" i="5" l="1"/>
  <c r="H153" i="5" s="1"/>
  <c r="D155" i="5"/>
  <c r="K155" i="5"/>
  <c r="K153" i="5" s="1"/>
  <c r="J155" i="5"/>
  <c r="J153" i="5" s="1"/>
  <c r="I155" i="5"/>
  <c r="G155" i="5"/>
  <c r="G153" i="5" s="1"/>
  <c r="F155" i="5"/>
  <c r="E155" i="5"/>
  <c r="C155" i="5"/>
  <c r="D153" i="5" l="1"/>
  <c r="I151" i="5"/>
  <c r="I153" i="5"/>
  <c r="F153" i="5"/>
  <c r="F151" i="5"/>
  <c r="C153" i="5"/>
  <c r="C151" i="5"/>
  <c r="L150" i="5"/>
  <c r="H151" i="5"/>
  <c r="C76" i="4" l="1"/>
  <c r="B32" i="3"/>
  <c r="D50" i="2"/>
  <c r="D45" i="2"/>
  <c r="D29" i="2"/>
  <c r="D16" i="2"/>
  <c r="D10" i="2"/>
  <c r="B57" i="2"/>
  <c r="B53" i="2"/>
  <c r="B47" i="2"/>
  <c r="B33" i="2"/>
  <c r="B16" i="2"/>
  <c r="B8" i="2"/>
  <c r="D6" i="2" l="1"/>
  <c r="D61" i="2" s="1"/>
  <c r="B29" i="2"/>
  <c r="B6" i="2"/>
  <c r="B61" i="2" s="1"/>
  <c r="B64" i="1" l="1"/>
  <c r="B60" i="1"/>
  <c r="B57" i="1"/>
  <c r="B52" i="1"/>
  <c r="B51" i="1"/>
  <c r="B44" i="1"/>
  <c r="B31" i="1"/>
  <c r="B24" i="1"/>
  <c r="B23" i="1" s="1"/>
  <c r="B21" i="1"/>
  <c r="B8" i="1"/>
  <c r="B4" i="1"/>
  <c r="B53" i="1"/>
  <c r="B26" i="3" l="1"/>
  <c r="B22" i="3"/>
  <c r="B17" i="3"/>
  <c r="B23" i="3" s="1"/>
  <c r="B11" i="3"/>
  <c r="B6" i="3"/>
  <c r="B12" i="3" s="1"/>
  <c r="B28" i="3" l="1"/>
</calcChain>
</file>

<file path=xl/sharedStrings.xml><?xml version="1.0" encoding="utf-8"?>
<sst xmlns="http://schemas.openxmlformats.org/spreadsheetml/2006/main" count="657" uniqueCount="634">
  <si>
    <t>CONTO ECONOMICO</t>
  </si>
  <si>
    <t>A)PROVENTI OPERATIVI</t>
  </si>
  <si>
    <t>I.PROVENTI PROPRI</t>
  </si>
  <si>
    <t>1) Proventi per la didattica</t>
  </si>
  <si>
    <t>2) Proventi da Ricerche commissionate e trasferimento tecnologico</t>
  </si>
  <si>
    <t>3) Proventi da Ricerche con finanziamenti competitivi</t>
  </si>
  <si>
    <t>II. CONTRIBUTI</t>
  </si>
  <si>
    <t>1) Contributi MUR e altre Amministrazioni centrali</t>
  </si>
  <si>
    <t>2) Contributi Regioni e Province autonome</t>
  </si>
  <si>
    <t>3) Contributi altre Amministrazioni locali</t>
  </si>
  <si>
    <t>4) Contributi dall'Unione Europea e dal Resto del Mondo</t>
  </si>
  <si>
    <t>5) Contributi da Università</t>
  </si>
  <si>
    <t>6) Contributi da altri (pubblici)</t>
  </si>
  <si>
    <t>7) Contributi da altri (privati)</t>
  </si>
  <si>
    <t>III. PROVENTI PER ATTIVITA’ ASSISTENZIALE</t>
  </si>
  <si>
    <t>IV. PROVENTI PER GESTIONE DIRETTA INTERVENTI PER IL DIRITTO ALLO STUDIO</t>
  </si>
  <si>
    <t>V. ALTRI PROVENTI E RICAVI DIVERSI</t>
  </si>
  <si>
    <t>VI. VARIAZIONI RIMANENZE</t>
  </si>
  <si>
    <t>VII. INCREMENTO DELLE IMMOBILIZZAZIONI PER LAVORI INTERNI</t>
  </si>
  <si>
    <t>TOTALE PROVENTI OPERATIVI (A)</t>
  </si>
  <si>
    <t>B) COSTI OPERATIVI</t>
  </si>
  <si>
    <t>VIII. COSTI DEL PERSONALE</t>
  </si>
  <si>
    <t>1) Costi del personale dedicato alla ricerca e alla didattica</t>
  </si>
  <si>
    <t>a) docenti /ricercatori</t>
  </si>
  <si>
    <t>b) Collaborazioni scientifiche (collaboratori, assegnisti, ecc.)</t>
  </si>
  <si>
    <t>c) Docenti a contratto</t>
  </si>
  <si>
    <t>d) esperti linguistici</t>
  </si>
  <si>
    <t>e) Altro personale dedicato alla didattica e alla ricerca</t>
  </si>
  <si>
    <t>2) Costi del personale dirigente e tecnico amministrativo</t>
  </si>
  <si>
    <t>IX. COSTI DELLA GESTIONE CORRENTE</t>
  </si>
  <si>
    <t>1) Costi per sostegno agli studenti</t>
  </si>
  <si>
    <t>2) Costi per il diritto allo studio</t>
  </si>
  <si>
    <t>3) Costi per l'attività editoriale</t>
  </si>
  <si>
    <t>4) Trasferimenti a partner progetti coordinati</t>
  </si>
  <si>
    <t>5) Acquisto materiale consumo laboratori</t>
  </si>
  <si>
    <t>6) Variazione rimanenze di materiale di consumo per laboratori</t>
  </si>
  <si>
    <t>7) acquisto libri, periodici e mat.bibliografico</t>
  </si>
  <si>
    <t>8) Acquisto di servizi e collaborazioni tecnico-gestionali</t>
  </si>
  <si>
    <t>9) Acquisto altri materiali</t>
  </si>
  <si>
    <t>10) Variazione delle rimanenze di materiali</t>
  </si>
  <si>
    <t>11) Costi per godimento beni di terzi</t>
  </si>
  <si>
    <t>12) Altri costi</t>
  </si>
  <si>
    <t>X. AMMORTAMENTI E SVALUTAZIONI</t>
  </si>
  <si>
    <t>1) Ammortamento Immobilizzazioni Immateriali</t>
  </si>
  <si>
    <t>2) Ammortamento Immobilizzazioni Materiali</t>
  </si>
  <si>
    <t>3) Svalutazioni immobilizzazioni</t>
  </si>
  <si>
    <t>4) Svalutazione dei crediti compresi nell’attivo circolante e nelle disponibilità liquide</t>
  </si>
  <si>
    <t>XI. ACCANTONAMENTI PER RISCHI E ONERI</t>
  </si>
  <si>
    <t>XII. ONERI DIVERSI DI GESTIONE</t>
  </si>
  <si>
    <t>TOTALE COSTI OPERATIVI (B)</t>
  </si>
  <si>
    <t>DIFFERENZA TRA PROVENTI E COSTI OPERATIVI (A-B)</t>
  </si>
  <si>
    <t>C) PROVENTI E ONERI FINANZIARI</t>
  </si>
  <si>
    <t>1) Proventi finanziari</t>
  </si>
  <si>
    <t>2) Interessi ed altri oneri finanziari</t>
  </si>
  <si>
    <t>3) Utili e perdite su cambi</t>
  </si>
  <si>
    <t>D) RETTIFICHE DI VALORE DI ATTIVITA’ FINANZIARIE</t>
  </si>
  <si>
    <t>1) Rivalutazioni</t>
  </si>
  <si>
    <t>2) Svalutazioni</t>
  </si>
  <si>
    <t>E) PROVENTI ED ONERI STRAORDINARI</t>
  </si>
  <si>
    <t>1) Proventi</t>
  </si>
  <si>
    <t>2) Oneri</t>
  </si>
  <si>
    <t>F) IMPOSTE SUL REDDITO DELL’ESERCIZIO CORRENTI, DIFFERITE, ANTICIPATE</t>
  </si>
  <si>
    <t>RISULTATO DI ESERCIZIO</t>
  </si>
  <si>
    <t>STATO PATRIMONIALE</t>
  </si>
  <si>
    <t>ATTIVO</t>
  </si>
  <si>
    <t>PASSIVO</t>
  </si>
  <si>
    <t>A)  IMMOBILIZZAZIONI</t>
  </si>
  <si>
    <t>A)  PATRIMONIO NETTO</t>
  </si>
  <si>
    <t>I IMMATERIALI</t>
  </si>
  <si>
    <t>I FONDO DI DOTAZIONE DELL’ATENEO</t>
  </si>
  <si>
    <t>1) Costi di impianto, di ampliamento e di sviluppo</t>
  </si>
  <si>
    <t>II PATRIMONIO VINCOLATO</t>
  </si>
  <si>
    <t>2) Diritti di brevetto e diritti di utilizzazione delle opere dell'ingegno</t>
  </si>
  <si>
    <t>3) Concessioni, licenze, marchi e diritti simili</t>
  </si>
  <si>
    <t>1) Fondi vincolati destinati da terzi</t>
  </si>
  <si>
    <t>4) Immobilizzazioni in corso e acconti</t>
  </si>
  <si>
    <t>2) Fondi vincolati per decisione degli organi istituzionali</t>
  </si>
  <si>
    <t>5) Altre immobilizzazioni immateriali</t>
  </si>
  <si>
    <t>3) Riserve vincolate (progetti specifici, per obblighi di legge, o altro)</t>
  </si>
  <si>
    <t>II MATERIALI</t>
  </si>
  <si>
    <t>III PATRIMONIO NON VINCOLATO</t>
  </si>
  <si>
    <t>1) Terreni e fabbricati</t>
  </si>
  <si>
    <t>1) Risultato esercizio</t>
  </si>
  <si>
    <t>2) Impianti ed attrezzature</t>
  </si>
  <si>
    <t>2) Risultati relativi ad esercizi precedenti</t>
  </si>
  <si>
    <t>3) Attrezzature scientifiche</t>
  </si>
  <si>
    <t>3) Riserve statutarie</t>
  </si>
  <si>
    <t>4) Patrimonio librario, opere d'arte, d'antiquariato e museali</t>
  </si>
  <si>
    <t>5) Mobili ed Arredi</t>
  </si>
  <si>
    <t>6) Immobilizzazioni in corso e acconti</t>
  </si>
  <si>
    <t>B) FONDI PER RISCHI ED ONERI</t>
  </si>
  <si>
    <t>7) Altre immobilizzazioni materiali</t>
  </si>
  <si>
    <t>III FINANZIARIE</t>
  </si>
  <si>
    <t>C) TRATTAMENTO DI FINE RAPPORTO</t>
  </si>
  <si>
    <t>B)  ATTIVO CIRCOLANTE</t>
  </si>
  <si>
    <t xml:space="preserve">D) DEBITI </t>
  </si>
  <si>
    <t>I RIMANENZE</t>
  </si>
  <si>
    <t>1) Mutui e debiti verso banche</t>
  </si>
  <si>
    <t>2) Debiti verso MUR e altre Amministrazioni centrali</t>
  </si>
  <si>
    <t xml:space="preserve">II CREDITI  </t>
  </si>
  <si>
    <t>3) Debiti verso Regione e Province Autonome</t>
  </si>
  <si>
    <t>4) Debiti verso altre Amministrazioni locali</t>
  </si>
  <si>
    <t>1) Crediti verso MUR ed altre amministrazioni Centrali</t>
  </si>
  <si>
    <t>5) Debiti verso l’Unione Europea e il Resto del Mondo</t>
  </si>
  <si>
    <t>2) Crediti verso Regioni e Province Autonome</t>
  </si>
  <si>
    <t>6) Debiti verso l'Università</t>
  </si>
  <si>
    <t>3) Crediti verso altre Amministrazioni locali</t>
  </si>
  <si>
    <t>7) Debiti verso studenti</t>
  </si>
  <si>
    <t>4) Crediti verso l’Unione Europea e il Resto del Mondo</t>
  </si>
  <si>
    <t>8) Acconti</t>
  </si>
  <si>
    <t>5) Crediti verso Università</t>
  </si>
  <si>
    <t>9) Debiti verso fornitori</t>
  </si>
  <si>
    <t>6) Crediti verso studenti per tasse e contributi</t>
  </si>
  <si>
    <t>10) Debiti verso dipendenti</t>
  </si>
  <si>
    <t>7) Crediti verso società ed enti controllati</t>
  </si>
  <si>
    <t>11) Debiti verso società o enti controllati</t>
  </si>
  <si>
    <t>8) Crediti verso altri (pubblici)</t>
  </si>
  <si>
    <t>12) Altri debiti</t>
  </si>
  <si>
    <t>9) Crediti verso altri (privati)</t>
  </si>
  <si>
    <t>III ATTIVITA’ FINANZIARIE</t>
  </si>
  <si>
    <t>E) RATEI E RISCONTI PASSIVI E CONTRIBUTI AGLI INVESTIMENTI</t>
  </si>
  <si>
    <t>IV DISPONIBILITA’ LIQUIDE</t>
  </si>
  <si>
    <t>e1) Contributi agli investimenti</t>
  </si>
  <si>
    <t>e2) Ratei e risconti passivi</t>
  </si>
  <si>
    <t>1) Depositi bancari e postali</t>
  </si>
  <si>
    <t>2) Denaro e valori in cassa</t>
  </si>
  <si>
    <t>F) RISCONTI PASSIVI PER PROGETTI E RICERCHE IN CORSO</t>
  </si>
  <si>
    <t>f1) Risconti passivi per progetti e ricerche finanziate o co-finanziate in corso</t>
  </si>
  <si>
    <t>C) RATEI E RISCONTI ATTIVI</t>
  </si>
  <si>
    <t>c1) Ratei e risconti attivi</t>
  </si>
  <si>
    <t>D) RATEI ATTIVI PER PROGETTI E RICERCHE IN CORSO</t>
  </si>
  <si>
    <t>d1) Ratei attivi per progetti e ricerche finanziate o co-finanziate in corso</t>
  </si>
  <si>
    <t>TOTALE ATTIVO</t>
  </si>
  <si>
    <t>TOTALE PASSIVO</t>
  </si>
  <si>
    <t>CONTI D'ORDINE DELL'ATTIVO</t>
  </si>
  <si>
    <t>CONTI D'ORDINE DEL PASSIVO</t>
  </si>
  <si>
    <t>SIOPE</t>
  </si>
  <si>
    <t>Denominazione SIOPE</t>
  </si>
  <si>
    <t>TOTALI</t>
  </si>
  <si>
    <t>E.2.01.01.01.001</t>
  </si>
  <si>
    <t>Trasferimenti correnti da Ministeri</t>
  </si>
  <si>
    <t>E.2.01.01.01.012</t>
  </si>
  <si>
    <t>Trasferimenti correnti da enti centrali produttori di servizi assistenziali, ricreativi e culturali</t>
  </si>
  <si>
    <t>E.2.01.01.01.013</t>
  </si>
  <si>
    <t>Trasferimenti correnti da enti e istituzioni centrali di ricerca e Istituti e stazioni sperimentali per la ricerca</t>
  </si>
  <si>
    <t>E.2.01.01.01.999</t>
  </si>
  <si>
    <t>Trasferimenti correnti da altre Amministrazioni Centrali n.a.c.</t>
  </si>
  <si>
    <t>E.2.01.01.02.001</t>
  </si>
  <si>
    <t>Trasferimenti correnti da Regioni e province autonome</t>
  </si>
  <si>
    <t>E.2.01.01.02.002</t>
  </si>
  <si>
    <t>Trasferimenti correnti da Province</t>
  </si>
  <si>
    <t>E.2.01.01.02.003</t>
  </si>
  <si>
    <t>Trasferimenti correnti da Comuni</t>
  </si>
  <si>
    <t>E.2.01.01.02.008</t>
  </si>
  <si>
    <t>Trasferimenti correnti da Universita'</t>
  </si>
  <si>
    <t>E.2.01.01.02.011</t>
  </si>
  <si>
    <t>Trasferimenti correnti da Aziende sanitarie locali</t>
  </si>
  <si>
    <t>E.2.01.01.02.012</t>
  </si>
  <si>
    <t>Trasferimenti correnti da Aziende ospedaliere e Aziende ospedaliere universitarie integrate con il SSN</t>
  </si>
  <si>
    <t>E.2.01.01.02.013</t>
  </si>
  <si>
    <t>Trasferimenti correnti da Policlinici</t>
  </si>
  <si>
    <t>E.2.01.01.02.017</t>
  </si>
  <si>
    <t>Trasferimenti correnti da altri enti e agenzie regionali e sub regionali</t>
  </si>
  <si>
    <t>E.2.01.01.02.999</t>
  </si>
  <si>
    <t>Trasferimenti correnti da altre Amministrazioni Locali n.a.c.</t>
  </si>
  <si>
    <t>E.2.01.02.01.001</t>
  </si>
  <si>
    <t>Trasferimenti correnti da famiglie</t>
  </si>
  <si>
    <t>E.2.01.03.02.999</t>
  </si>
  <si>
    <t>Altri trasferimenti correnti da altre imprese</t>
  </si>
  <si>
    <t>E.2.01.04.01.001</t>
  </si>
  <si>
    <t>Trasferimenti correnti da Istituzioni Sociali Private</t>
  </si>
  <si>
    <t>E.2.01.05.01.999</t>
  </si>
  <si>
    <t>Altri trasferimenti correnti dall'Unione Europea</t>
  </si>
  <si>
    <t>E.2.01.05.02.001</t>
  </si>
  <si>
    <t>Trasferimenti correnti dal Resto del Mondo</t>
  </si>
  <si>
    <t>E.3.01.01.01.001</t>
  </si>
  <si>
    <t>Proventi dalla vendita di beni di consumo</t>
  </si>
  <si>
    <t>E.3.01.01.01.005</t>
  </si>
  <si>
    <t>Proventi derivanti dallo sfruttamento di brevetti</t>
  </si>
  <si>
    <t>E.3.01.01.01.006</t>
  </si>
  <si>
    <t>Proventi dalla vendita di riviste e pubblicazioni</t>
  </si>
  <si>
    <t>E.3.01.01.01.999</t>
  </si>
  <si>
    <t>Proventi da vendita di beni n.a.c.</t>
  </si>
  <si>
    <t>E.3.01.02.01.002</t>
  </si>
  <si>
    <t>Proventi da asili nido</t>
  </si>
  <si>
    <t>E.3.01.02.01.013</t>
  </si>
  <si>
    <t>Proventi da teatri, musei, spettacoli, mostre</t>
  </si>
  <si>
    <t>E.3.01.02.01.023</t>
  </si>
  <si>
    <t>Proventi da servizi per formazione e addestramento</t>
  </si>
  <si>
    <t>E.3.01.02.01.038</t>
  </si>
  <si>
    <t>Proventi da analisi e studi nel campo della ricerca</t>
  </si>
  <si>
    <t>E.3.01.02.01.040</t>
  </si>
  <si>
    <t>Proventi per organizzazione convegni</t>
  </si>
  <si>
    <t>E.3.01.02.01.042</t>
  </si>
  <si>
    <t>Proventi derivanti dalle sponsorizzazioni</t>
  </si>
  <si>
    <t>E.3.01.02.01.999</t>
  </si>
  <si>
    <t>Proventi da servizi n.a.c.</t>
  </si>
  <si>
    <t>E.3.01.02.02.001</t>
  </si>
  <si>
    <t>Proventi da contribuzione studentesca per corsi di laurea di I, II livello</t>
  </si>
  <si>
    <t>E.3.01.02.02.002</t>
  </si>
  <si>
    <t>Proventi da contribuzione studentesca per corsi post lauream</t>
  </si>
  <si>
    <t>E.3.01.02.02.999</t>
  </si>
  <si>
    <t>Proventi da contribuzione studentesca per altri corsi</t>
  </si>
  <si>
    <t>E.3.01.03.02.002</t>
  </si>
  <si>
    <t>Locazioni di altri beni immobili</t>
  </si>
  <si>
    <t>E.3.02.01.01.001</t>
  </si>
  <si>
    <t>Proventi da multe, ammende, sanzioni e oblazioni a carico delle amministrazioni pubbliche</t>
  </si>
  <si>
    <t>E.3.02.02.01.001</t>
  </si>
  <si>
    <t>Proventi da multe, ammende, sanzioni e oblazioni a carico delle famiglie</t>
  </si>
  <si>
    <t>E.3.02.03.02.001</t>
  </si>
  <si>
    <t>Proventi da risarcimento danni a carico delle imprese</t>
  </si>
  <si>
    <t>E.3.03.03.04.001</t>
  </si>
  <si>
    <t>Interessi attivi da depositi bancari o postali</t>
  </si>
  <si>
    <t>E.3.05.02.01.001</t>
  </si>
  <si>
    <t>Rimborsi ricevuti per spese di personale (comando, distacco, fuori ruolo, convenzioni, ecc.)</t>
  </si>
  <si>
    <t>E.3.05.02.02.002</t>
  </si>
  <si>
    <t>Entrate da rimborsi di IVA a credito</t>
  </si>
  <si>
    <t>E.3.05.99.99.999</t>
  </si>
  <si>
    <t>Altre entrate correnti n.a.c.</t>
  </si>
  <si>
    <t>E.4.02.01.01.001</t>
  </si>
  <si>
    <t>Contributi agli investimenti da Ministeri</t>
  </si>
  <si>
    <t>E.4.02.01.01.013</t>
  </si>
  <si>
    <t>Contributi agli investimenti da enti e istituzioni centrali di ricerca e Istituti e stazioni sperimentali per la ricerca</t>
  </si>
  <si>
    <t>E.4.02.01.01.999</t>
  </si>
  <si>
    <t>Contributi agli investimenti da altre Amministrazioni Centrali n.a.c.</t>
  </si>
  <si>
    <t>E.4.02.01.02.001</t>
  </si>
  <si>
    <t>Contributi agli investimenti da Regioni e province autonome</t>
  </si>
  <si>
    <t>E.4.02.01.02.002</t>
  </si>
  <si>
    <t>Contributi agli investimenti da Province</t>
  </si>
  <si>
    <t>E.4.02.01.02.003</t>
  </si>
  <si>
    <t>Contributi agli investimenti da Comuni</t>
  </si>
  <si>
    <t>E.4.02.01.02.014</t>
  </si>
  <si>
    <t>Contributi agli investimenti da Istituti di ricovero e cura a carattere scientifico pubblici</t>
  </si>
  <si>
    <t>E.4.02.01.02.017</t>
  </si>
  <si>
    <t>Contributi agli investimenti da altri enti e agenzie regionali e sub regionali</t>
  </si>
  <si>
    <t>E.4.02.01.02.999</t>
  </si>
  <si>
    <t>Contributi agli investimenti da altre Amministrazioni Locali n.a.c.</t>
  </si>
  <si>
    <t>E.4.02.01.03.001</t>
  </si>
  <si>
    <t>Contributi agli investimenti da INPS</t>
  </si>
  <si>
    <t>E.4.02.01.03.002</t>
  </si>
  <si>
    <t>Contributi agli investimenti da INAIL</t>
  </si>
  <si>
    <t>E.4.02.01.03.999</t>
  </si>
  <si>
    <t>Contributi agli investimenti da altri Enti di Previdenza n.a.c.</t>
  </si>
  <si>
    <t>E.4.02.03.03.999</t>
  </si>
  <si>
    <t>Contributi agli investimenti da altre Imprese</t>
  </si>
  <si>
    <t>E.4.02.04.01.001</t>
  </si>
  <si>
    <t>Contributi agli investimenti da Istituzioni Sociali Private</t>
  </si>
  <si>
    <t>E.4.02.05.07.001</t>
  </si>
  <si>
    <t>Contributi agli investimenti dal Resto del Mondo</t>
  </si>
  <si>
    <t>E.4.02.05.99.999</t>
  </si>
  <si>
    <t>Altri contributi agli investimenti dall'Unione Europea</t>
  </si>
  <si>
    <t>E.5.01.01.03.002</t>
  </si>
  <si>
    <t>Alienazione di partecipazioni in altre imprese partecipate</t>
  </si>
  <si>
    <t>E.9.01.02.01.001</t>
  </si>
  <si>
    <t>Ritenute erariali su redditi da lavoro dipendente per conto terzi</t>
  </si>
  <si>
    <t>E.9.01.02.02.001</t>
  </si>
  <si>
    <t>Ritenute previdenziali e assistenziali su redditi da lavoro dipendente per conto terzi</t>
  </si>
  <si>
    <t>E.9.01.02.99.999</t>
  </si>
  <si>
    <t>Altre ritenute al personale dipendente per conto di terzi</t>
  </si>
  <si>
    <t>E.9.01.03.01.001</t>
  </si>
  <si>
    <t>Ritenute erariali su redditi da lavoro autonomo per conto terzi</t>
  </si>
  <si>
    <t>E.9.01.03.02.001</t>
  </si>
  <si>
    <t>Ritenute previdenziali e assistenziali su redditi da lavoro autonomo per conto terzi</t>
  </si>
  <si>
    <t>E.9.01.99.03.001</t>
  </si>
  <si>
    <t>Rimborso di fondi economali e carte aziendali</t>
  </si>
  <si>
    <t>E.9.01.99.99.999</t>
  </si>
  <si>
    <t>Altre entrate per partite di giro diverse</t>
  </si>
  <si>
    <t>TOTALE</t>
  </si>
  <si>
    <t>Ricerca e innovazione</t>
  </si>
  <si>
    <t>Istruzione universitaria</t>
  </si>
  <si>
    <t>Tutela della salute</t>
  </si>
  <si>
    <t>Servizi istituzionali e generali delle amministrazioni pubbliche</t>
  </si>
  <si>
    <t>Ricerca di Base</t>
  </si>
  <si>
    <t>R &amp; S per gli affari economici</t>
  </si>
  <si>
    <t>R &amp; S per la sanità</t>
  </si>
  <si>
    <t>Istruzione superiore</t>
  </si>
  <si>
    <t>Servizi ausiliari all'istruzione</t>
  </si>
  <si>
    <t>Servizi ospedalieri</t>
  </si>
  <si>
    <t>Istruzione non altrove classificato - 
Indirizzo politico</t>
  </si>
  <si>
    <t>Istruzione non altrove classificato - 
Serv. Affari gen. Ammin.</t>
  </si>
  <si>
    <t>Istruzione non altrove classificato - 
Fondi da assegnare</t>
  </si>
  <si>
    <t xml:space="preserve"> Arretrati per anni precedenti corrisposti al personale a tempo indeterminato</t>
  </si>
  <si>
    <t xml:space="preserve"> Voci stipendiali corrisposte al personale a tempo indeterminato</t>
  </si>
  <si>
    <t xml:space="preserve"> Straordinario per il personale a tempo indeterminato</t>
  </si>
  <si>
    <t xml:space="preserve"> Indennità ed altri compensi, esclusi i rimborsi spesa per missione, corrisposti al personale a tempo indeterminato</t>
  </si>
  <si>
    <t xml:space="preserve"> Voci stipendiali corrisposte al personale a tempo determinato</t>
  </si>
  <si>
    <t xml:space="preserve"> Indennità ed altri compensi, esclusi i rimborsi spesa documentati per missione, corrisposti al personale a tempo determinato</t>
  </si>
  <si>
    <t xml:space="preserve"> Assegni di ricerca</t>
  </si>
  <si>
    <t xml:space="preserve"> Buoni pasto</t>
  </si>
  <si>
    <t xml:space="preserve"> Altre spese per il personale n.a.c.</t>
  </si>
  <si>
    <t xml:space="preserve"> Contributi obbligatori per il personale</t>
  </si>
  <si>
    <t xml:space="preserve"> Contributi per indennità di fine rapporto</t>
  </si>
  <si>
    <t xml:space="preserve"> Altri contributi sociali effettivi n.a.c.</t>
  </si>
  <si>
    <t xml:space="preserve"> Assegni familiari</t>
  </si>
  <si>
    <t xml:space="preserve"> Imposta regionale sulle attività produttive (IRAP)</t>
  </si>
  <si>
    <t xml:space="preserve"> Imposta di registro e di bollo</t>
  </si>
  <si>
    <t xml:space="preserve"> Tassa e/o tariffa smaltimento rifiuti solidi urbani</t>
  </si>
  <si>
    <t xml:space="preserve"> Imposta sul reddito delle persone giuridiche (ex IRPEG)</t>
  </si>
  <si>
    <t xml:space="preserve"> Imposta Municipale Propria</t>
  </si>
  <si>
    <t xml:space="preserve"> Imposte, tasse e proventi assimilati a carico dell'ente n.a.c.</t>
  </si>
  <si>
    <t xml:space="preserve"> Giornali e riviste</t>
  </si>
  <si>
    <t xml:space="preserve"> Pubblicazioni</t>
  </si>
  <si>
    <t xml:space="preserve"> Carta, cancelleria e stampati</t>
  </si>
  <si>
    <t xml:space="preserve"> Carburanti, combustibili e lubrificanti </t>
  </si>
  <si>
    <t xml:space="preserve"> Altri materiali tecnico</t>
  </si>
  <si>
    <t xml:space="preserve"> Altri beni e materiali di consumo n.a.c.</t>
  </si>
  <si>
    <t xml:space="preserve"> Compensi agli organi istituzionali di revisione, di controllo ed altri incarichi istituzionali dell'amministrazione</t>
  </si>
  <si>
    <t xml:space="preserve"> Indennità di missione e di trasferta</t>
  </si>
  <si>
    <t xml:space="preserve"> Pubblicità</t>
  </si>
  <si>
    <t xml:space="preserve"> Organizzazione e partecipazione a manifestazioni e convegni</t>
  </si>
  <si>
    <t xml:space="preserve"> Acquisto di servizi per formazione obbligatoria</t>
  </si>
  <si>
    <t xml:space="preserve"> Acquisto di servizi per altre spese per formazione e addestramento n.a.c.</t>
  </si>
  <si>
    <t xml:space="preserve"> Telefonia fissa</t>
  </si>
  <si>
    <t xml:space="preserve"> Telefonia mobile</t>
  </si>
  <si>
    <t xml:space="preserve"> Accesso a banche dati e a pubblicazioni on line</t>
  </si>
  <si>
    <t xml:space="preserve"> Energia elettrica</t>
  </si>
  <si>
    <t xml:space="preserve"> Acqua</t>
  </si>
  <si>
    <t xml:space="preserve"> Gas</t>
  </si>
  <si>
    <t xml:space="preserve"> Spese di condominio</t>
  </si>
  <si>
    <t xml:space="preserve"> Utenze e canoni per altri servizi n.a.c.</t>
  </si>
  <si>
    <t xml:space="preserve"> Locazione di beni immobili</t>
  </si>
  <si>
    <t xml:space="preserve"> Noleggi di mezzi di trasporto</t>
  </si>
  <si>
    <t xml:space="preserve"> Noleggi di attrezzature scientifiche e sanitarie</t>
  </si>
  <si>
    <t xml:space="preserve"> Noleggi di hardware</t>
  </si>
  <si>
    <t xml:space="preserve"> Licenze d'uso per software</t>
  </si>
  <si>
    <t xml:space="preserve"> Noleggi di impianti e macchinari</t>
  </si>
  <si>
    <t xml:space="preserve"> Leasing operativo di attrezzature e macchinari</t>
  </si>
  <si>
    <t xml:space="preserve"> Manutenzione ordinaria e riparazioni di mezzi di trasporto ad uso civile, di sicurezza e ordine pubblico</t>
  </si>
  <si>
    <t xml:space="preserve"> Manutenzione ordinaria e riparazioni di impianti e macchinari</t>
  </si>
  <si>
    <t xml:space="preserve"> Manutenzione ordinaria e riparazioni di attrezzature</t>
  </si>
  <si>
    <t xml:space="preserve"> Manutenzione ordinaria e riparazioni di beni immobili</t>
  </si>
  <si>
    <t xml:space="preserve"> Manutenzione ordinaria e riparazioni di altri beni materiali</t>
  </si>
  <si>
    <t xml:space="preserve"> Incarichi libero professionali di studi, ricerca e consulenza</t>
  </si>
  <si>
    <t xml:space="preserve"> Interpretariato e traduzioni</t>
  </si>
  <si>
    <t xml:space="preserve"> Patrocinio legale</t>
  </si>
  <si>
    <t xml:space="preserve"> Prestazioni tecnico</t>
  </si>
  <si>
    <t xml:space="preserve"> Deposito, mantenimento e tutela dei brevetti</t>
  </si>
  <si>
    <t xml:space="preserve"> Altre prestazioni professionali e specialistiche n.a.c.</t>
  </si>
  <si>
    <t xml:space="preserve"> Collaborazioni coordinate e a progetto</t>
  </si>
  <si>
    <t xml:space="preserve"> Altre forme di lavoro flessibile n.a.c.</t>
  </si>
  <si>
    <t xml:space="preserve"> Servizi di sorveglianza, custodia e accoglienza</t>
  </si>
  <si>
    <t xml:space="preserve"> Servizi di pulizia e lavanderia</t>
  </si>
  <si>
    <t xml:space="preserve"> Trasporti, traslochi e facchinaggio</t>
  </si>
  <si>
    <t xml:space="preserve"> Stampa e rilegatura</t>
  </si>
  <si>
    <t xml:space="preserve"> Rimozione e smaltimento di rifiuti tossico</t>
  </si>
  <si>
    <t xml:space="preserve"> Altri servizi ausiliari n.a.c.</t>
  </si>
  <si>
    <t xml:space="preserve"> Pubblicazione bandi di gara</t>
  </si>
  <si>
    <t xml:space="preserve"> Spese postali</t>
  </si>
  <si>
    <t xml:space="preserve"> Commissioni per servizi finanziari</t>
  </si>
  <si>
    <t xml:space="preserve"> Spese per accertamenti sanitari resi necessari dall'attività lavorativa</t>
  </si>
  <si>
    <t xml:space="preserve"> Gestione e manutenzione applicazioni</t>
  </si>
  <si>
    <t xml:space="preserve"> Assistenza all'utente e formazione</t>
  </si>
  <si>
    <t xml:space="preserve"> Servizi di rete per trasmissione dati e VoIP e relativa manutenzione</t>
  </si>
  <si>
    <t xml:space="preserve"> Servizi per i sistemi e relativa manutenzione</t>
  </si>
  <si>
    <t xml:space="preserve"> Servizi di sicurezza</t>
  </si>
  <si>
    <t xml:space="preserve"> Servizi di consulenza e prestazioni professionali ICT</t>
  </si>
  <si>
    <t xml:space="preserve"> Altri servizi informatici e di telecomunicazioni n.a.c.</t>
  </si>
  <si>
    <t xml:space="preserve"> Quote di associazioni</t>
  </si>
  <si>
    <t xml:space="preserve"> Altre spese per consultazioni elettorali dell'ente</t>
  </si>
  <si>
    <t xml:space="preserve"> Spese per commissioni e comitati dell'Ente</t>
  </si>
  <si>
    <t xml:space="preserve"> Servizi per attività di rappresentanza </t>
  </si>
  <si>
    <t xml:space="preserve"> Altri servizi diversi n.a.c.</t>
  </si>
  <si>
    <t xml:space="preserve"> Trasferimenti correnti a enti e istituzioni centrali di ricerca e Istituti e stazioni sperimentali per la ricerca</t>
  </si>
  <si>
    <t xml:space="preserve"> Trasferimenti correnti a altre Amministrazioni Centrali n.a.c.</t>
  </si>
  <si>
    <t xml:space="preserve"> Trasferimenti correnti a Università</t>
  </si>
  <si>
    <t xml:space="preserve"> Borse di studio </t>
  </si>
  <si>
    <t xml:space="preserve"> Contratti di formazione specialistica area medica</t>
  </si>
  <si>
    <t xml:space="preserve"> Dottorati di ricerca</t>
  </si>
  <si>
    <t xml:space="preserve"> Altri trasferimenti a famiglie n.a.c.</t>
  </si>
  <si>
    <t xml:space="preserve"> Trasferimenti correnti a altre imprese</t>
  </si>
  <si>
    <t xml:space="preserve"> Trasferimenti correnti a Istituzioni Sociali Private </t>
  </si>
  <si>
    <t xml:space="preserve"> Trasferimenti correnti al Resto del Mondo</t>
  </si>
  <si>
    <t xml:space="preserve"> Altri Trasferimenti correnti alla UE</t>
  </si>
  <si>
    <t xml:space="preserve"> Interessi passivi su mutui e altri finanziamenti a medio lungo termine ad altri soggetti</t>
  </si>
  <si>
    <t xml:space="preserve"> Rimborsi di parte corrente a Famiglie di somme non dovute o incassate in eccesso</t>
  </si>
  <si>
    <t xml:space="preserve"> Versamenti IVA a debito per le gestioni commerciali</t>
  </si>
  <si>
    <t xml:space="preserve"> Premi di assicurazione per responsabilità civile verso terzi</t>
  </si>
  <si>
    <t xml:space="preserve"> Spese dovute a sanzioni</t>
  </si>
  <si>
    <t xml:space="preserve"> Oneri da contenzioso</t>
  </si>
  <si>
    <t xml:space="preserve"> Altre spese correnti n.a.c.</t>
  </si>
  <si>
    <t xml:space="preserve"> Mobili e arredi per ufficio</t>
  </si>
  <si>
    <t xml:space="preserve"> Mobili e arredi per alloggi e pertinenze</t>
  </si>
  <si>
    <t xml:space="preserve"> Mobili e arredi per laboratori</t>
  </si>
  <si>
    <t xml:space="preserve"> Mobili e arredi n.a.c.</t>
  </si>
  <si>
    <t xml:space="preserve"> Macchinari</t>
  </si>
  <si>
    <t xml:space="preserve"> Impianti</t>
  </si>
  <si>
    <t xml:space="preserve"> Attrezzature scientifiche</t>
  </si>
  <si>
    <t xml:space="preserve"> Attrezzature sanitarie</t>
  </si>
  <si>
    <t xml:space="preserve"> Attrezzature n.a.c.</t>
  </si>
  <si>
    <t xml:space="preserve"> Macchine per ufficio</t>
  </si>
  <si>
    <t xml:space="preserve"> Server</t>
  </si>
  <si>
    <t xml:space="preserve"> Postazioni di lavoro</t>
  </si>
  <si>
    <t xml:space="preserve"> Periferiche</t>
  </si>
  <si>
    <t xml:space="preserve"> Apparati di telecomunicazione</t>
  </si>
  <si>
    <t xml:space="preserve"> Tablet e dispositivi di telefonia fissa e mobile</t>
  </si>
  <si>
    <t xml:space="preserve"> Hardware n.a.c.</t>
  </si>
  <si>
    <t xml:space="preserve"> Fabbricati ad uso strumentale</t>
  </si>
  <si>
    <t xml:space="preserve"> Beni immobili n.a.c.</t>
  </si>
  <si>
    <t xml:space="preserve"> Fabbricati ad uso strumentale di valore culturale, storico ed artistico</t>
  </si>
  <si>
    <t xml:space="preserve"> Oggetti di valore</t>
  </si>
  <si>
    <t xml:space="preserve"> Materiale bibliografico</t>
  </si>
  <si>
    <t xml:space="preserve"> Altri beni materiali diversi</t>
  </si>
  <si>
    <t xml:space="preserve"> Sviluppo software e manutenzione evolutiva</t>
  </si>
  <si>
    <t xml:space="preserve"> Acquisto software</t>
  </si>
  <si>
    <t xml:space="preserve"> Manutenzione straordinaria su beni demaniali di terzi</t>
  </si>
  <si>
    <t xml:space="preserve"> Manutenzione straordinaria su altri beni di terzi</t>
  </si>
  <si>
    <t xml:space="preserve"> Spese di investimento per beni immateriali n.a.c.</t>
  </si>
  <si>
    <t xml:space="preserve"> Contributi agli investimenti a enti e istituzioni centrali di ricerca e Istituti e stazioni sperimentali per la ricerca</t>
  </si>
  <si>
    <t xml:space="preserve"> Contributi agli investimenti a Università</t>
  </si>
  <si>
    <t xml:space="preserve"> Contributi agli investimenti a altre Imprese</t>
  </si>
  <si>
    <t xml:space="preserve"> Contributi agli investimenti all'Unione Europea</t>
  </si>
  <si>
    <t xml:space="preserve"> Versamenti di ritenute erariali su Redditi da lavoro dipendente riscosse per conto terzi</t>
  </si>
  <si>
    <t xml:space="preserve"> Versamenti di ritenute previdenziali e assistenziali su Redditi da lavoro dipendente riscosse per conto terzi</t>
  </si>
  <si>
    <t xml:space="preserve"> Altri versamenti di ritenute al personale dipendente per conto di terzi</t>
  </si>
  <si>
    <t xml:space="preserve"> Versamenti di ritenute erariali su Redditi da lavoro autonomo per conto terzi</t>
  </si>
  <si>
    <t xml:space="preserve"> Versamenti di ritenute previdenziali e assistenziali su Redditi da lavoro autonomo per conto terzi</t>
  </si>
  <si>
    <t xml:space="preserve"> Costituzione fondi economali e carte aziendali</t>
  </si>
  <si>
    <t xml:space="preserve"> Altre uscite per partite di giro n.a.c.</t>
  </si>
  <si>
    <t xml:space="preserve"> Restituzione di depositi cauzionali o contrattuali di terzi</t>
  </si>
  <si>
    <t>RIEPILOGO</t>
  </si>
  <si>
    <t>MISSIONI</t>
  </si>
  <si>
    <t>PROGRAMMI</t>
  </si>
  <si>
    <t>Ricerca scientifica e tecnologica di base</t>
  </si>
  <si>
    <t>Ricerca scientifica e tecnologica applicata</t>
  </si>
  <si>
    <t>Sistema universitario e formazione post universitaria</t>
  </si>
  <si>
    <t>Diritto allo studio nell'istruzione universitaria</t>
  </si>
  <si>
    <t>Assistenza in materia sanitaria</t>
  </si>
  <si>
    <t>Indirizzo politico</t>
  </si>
  <si>
    <t>Servizi e affari generali per le amministrazioni</t>
  </si>
  <si>
    <t>Fondi da assegnare</t>
  </si>
  <si>
    <t>COFOG</t>
  </si>
  <si>
    <t>RENDICONTO  FINANZIARIO</t>
  </si>
  <si>
    <t>FLUSSO MONETARIO (CASH FLOW) ASSORBITO\GENERATO DALLA GESTIONE CORRENTE</t>
  </si>
  <si>
    <t>RISULTATO DELL'ESERCIZIO</t>
  </si>
  <si>
    <t>Rettifica voci che non hanno avuto effetto sulla liquidità</t>
  </si>
  <si>
    <t>FLUSSO MONETARIO (CASH FLOW) ASSORBITO\GENERATO DALLE VARIAZIONI DEL CAPITALE CIRCOLANTE</t>
  </si>
  <si>
    <t>Diminuzione dei crediti</t>
  </si>
  <si>
    <t>Incremento delle rimanenze</t>
  </si>
  <si>
    <t>Diminuzione dei debiti</t>
  </si>
  <si>
    <t>A) FLUSSO DI CASSA (CASH FLOW) OPERATIVO</t>
  </si>
  <si>
    <t>INVESTIMENTI IN IMMOBILIZZAZIONI</t>
  </si>
  <si>
    <t>Materiali</t>
  </si>
  <si>
    <t>Immateriali</t>
  </si>
  <si>
    <t>Finanziarie</t>
  </si>
  <si>
    <t>DISINVESTIMENTI IN IMMOBILIZZAZIONI</t>
  </si>
  <si>
    <t>B) FLUSSO MONETARIO (CASH FLOW) DA ATTIVITA' DI INVESTIMENTO/DISINVESTIMENTO</t>
  </si>
  <si>
    <t>ATTIVITA' DI FINANZIAMENTO</t>
  </si>
  <si>
    <t>Variazione netta dei finanziamenti a medio-lungo termine</t>
  </si>
  <si>
    <t>C) FLUSSO MONETARIO (CASH FLOW) DA ATTIVITA' DI FINANZIAMENTO</t>
  </si>
  <si>
    <t>FLUSSO MONETARIO (CASH FLOW) DELL'ESERCIZIO (A + B + C)</t>
  </si>
  <si>
    <t>DISPONIBILITA' MONETARIA NETTA INIZIALE</t>
  </si>
  <si>
    <t>DISPONIBILITA' MONETARIA NETTA FINALE</t>
  </si>
  <si>
    <t>CASH FLOW DELL'ESERCIZIO</t>
  </si>
  <si>
    <t>RENDICONTO UNICO  DI ATENEO IN CONTABILITA' FINANZIARIA PER L'ESERCIZIO 2021
INCASSI</t>
  </si>
  <si>
    <t>E.2.01.01.01.014</t>
  </si>
  <si>
    <t>Trasferimenti correnti da Stato - Fondo Sanitario Nazionale - finanziamento del Servizio sanitario nazionale</t>
  </si>
  <si>
    <t>E.3.02.03.01.001</t>
  </si>
  <si>
    <t>Proventi da multe, ammende, sanzioni e oblazioni a carico delle imprese</t>
  </si>
  <si>
    <t>E.3.04.99.99.999</t>
  </si>
  <si>
    <t>Altre entrate da redditi da capitale n.a.c.</t>
  </si>
  <si>
    <t>E.4.02.01.01.009</t>
  </si>
  <si>
    <t>Contributi agli investimenti da altri enti centrali produttori di servizi economici</t>
  </si>
  <si>
    <t>E.4.02.01.01.012</t>
  </si>
  <si>
    <t>Contributi agli investimenti da enti centrali produttori di servizi assistenziali, ricreativi e culturali</t>
  </si>
  <si>
    <t>E.4.02.01.01.014</t>
  </si>
  <si>
    <t>Contributo agli investimenti da Ministeri - finanziamento degli investimenti sanitari ai sensi dell'articolo 20 della legge 67/1988</t>
  </si>
  <si>
    <t>E.4.02.01.02.004</t>
  </si>
  <si>
    <t>Contributi agli investimenti da Citta' metropolitane e Roma capitale</t>
  </si>
  <si>
    <t>E.4.02.02.01.001</t>
  </si>
  <si>
    <t>Contributi agli investimenti da Famiglie</t>
  </si>
  <si>
    <t>E.9.02.04.01.001</t>
  </si>
  <si>
    <t>Costituzione di depositi cauzionali o contrattuali di terzi</t>
  </si>
  <si>
    <t>U.1.01.01.01.001</t>
  </si>
  <si>
    <t>U.1.01.01.01.002</t>
  </si>
  <si>
    <t>U.1.01.01.01.003</t>
  </si>
  <si>
    <t>U.1.01.01.01.004</t>
  </si>
  <si>
    <t>U.1.01.01.01.005</t>
  </si>
  <si>
    <t>Arretrati per anni precedenti corrisposti al personale a tempo determinato</t>
  </si>
  <si>
    <t>U.1.01.01.01.006</t>
  </si>
  <si>
    <t>U.1.01.01.01.008</t>
  </si>
  <si>
    <t>U.1.01.01.01.009</t>
  </si>
  <si>
    <t>U.1.01.01.02.002</t>
  </si>
  <si>
    <t>U.1.01.01.02.999</t>
  </si>
  <si>
    <t>U.1.01.02.01.001</t>
  </si>
  <si>
    <t>U.1.01.02.01.003</t>
  </si>
  <si>
    <t>U.1.01.02.01.999</t>
  </si>
  <si>
    <t>U.1.01.02.02.001</t>
  </si>
  <si>
    <t>U.1.02.01.01.001</t>
  </si>
  <si>
    <t>U.1.02.01.02.001</t>
  </si>
  <si>
    <t>U.1.02.01.06.001</t>
  </si>
  <si>
    <t>U.1.02.01.10.001</t>
  </si>
  <si>
    <t>U.1.02.01.12.001</t>
  </si>
  <si>
    <t>U.1.02.01.99.999</t>
  </si>
  <si>
    <t>U.1.03.01.01.001</t>
  </si>
  <si>
    <t>U.1.03.01.01.002</t>
  </si>
  <si>
    <t>U.1.03.01.02.001</t>
  </si>
  <si>
    <t>U.1.03.01.02.002</t>
  </si>
  <si>
    <t>U.1.03.01.02.007</t>
  </si>
  <si>
    <t>U.1.03.01.02.999</t>
  </si>
  <si>
    <t>U.1.03.02.01.001</t>
  </si>
  <si>
    <t>Organi istituzionali dell'amministrazione - Indennità</t>
  </si>
  <si>
    <t>U.1.03.02.01.008</t>
  </si>
  <si>
    <t>U.1.03.02.02.002</t>
  </si>
  <si>
    <t>U.1.03.02.02.004</t>
  </si>
  <si>
    <t>U.1.03.02.02.005</t>
  </si>
  <si>
    <t>U.1.03.02.04.004</t>
  </si>
  <si>
    <t>U.1.03.02.04.999</t>
  </si>
  <si>
    <t>U.1.03.02.05.001</t>
  </si>
  <si>
    <t>U.1.03.02.05.002</t>
  </si>
  <si>
    <t>U.1.03.02.05.003</t>
  </si>
  <si>
    <t>U.1.03.02.05.004</t>
  </si>
  <si>
    <t>U.1.03.02.05.005</t>
  </si>
  <si>
    <t>U.1.03.02.05.006</t>
  </si>
  <si>
    <t>U.1.03.02.05.007</t>
  </si>
  <si>
    <t>U.1.03.02.05.999</t>
  </si>
  <si>
    <t>U.1.03.02.07.001</t>
  </si>
  <si>
    <t>U.1.03.02.07.002</t>
  </si>
  <si>
    <t>U.1.03.02.07.003</t>
  </si>
  <si>
    <t>U.1.03.02.07.004</t>
  </si>
  <si>
    <t>U.1.03.02.07.006</t>
  </si>
  <si>
    <t>U.1.03.02.07.008</t>
  </si>
  <si>
    <t>U.1.03.02.07.999</t>
  </si>
  <si>
    <t>Altre spese sostenute per utilizzo di beni di terzi n.a.c.</t>
  </si>
  <si>
    <t>U.1.03.02.08.002</t>
  </si>
  <si>
    <t>U.1.03.02.09.001</t>
  </si>
  <si>
    <t>U.1.03.02.09.004</t>
  </si>
  <si>
    <t>U.1.03.02.09.005</t>
  </si>
  <si>
    <t>U.1.03.02.09.008</t>
  </si>
  <si>
    <t>U.1.03.02.09.011</t>
  </si>
  <si>
    <t>U.1.03.02.10.001</t>
  </si>
  <si>
    <t>U.1.03.02.11.001</t>
  </si>
  <si>
    <t>U.1.03.02.11.006</t>
  </si>
  <si>
    <t>U.1.03.02.11.009</t>
  </si>
  <si>
    <t>U.1.03.02.11.010</t>
  </si>
  <si>
    <t>U.1.03.02.11.999</t>
  </si>
  <si>
    <t>U.1.03.02.12.003</t>
  </si>
  <si>
    <t>U.1.03.02.12.999</t>
  </si>
  <si>
    <t>U.1.03.02.13.001</t>
  </si>
  <si>
    <t>U.1.03.02.13.002</t>
  </si>
  <si>
    <t>U.1.03.02.13.003</t>
  </si>
  <si>
    <t>U.1.03.02.13.004</t>
  </si>
  <si>
    <t>U.1.03.02.13.006</t>
  </si>
  <si>
    <t>U.1.03.02.13.999</t>
  </si>
  <si>
    <t>U.1.03.02.16.001</t>
  </si>
  <si>
    <t>U.1.03.02.16.002</t>
  </si>
  <si>
    <t>U.1.03.02.17.001</t>
  </si>
  <si>
    <t>U.1.03.02.18.001</t>
  </si>
  <si>
    <t>U.1.03.02.19.001</t>
  </si>
  <si>
    <t>U.1.03.02.19.002</t>
  </si>
  <si>
    <t>U.1.03.02.19.004</t>
  </si>
  <si>
    <t>U.1.03.02.19.005</t>
  </si>
  <si>
    <t>U.1.03.02.19.006</t>
  </si>
  <si>
    <t>U.1.03.02.19.010</t>
  </si>
  <si>
    <t>U.1.03.02.19.999</t>
  </si>
  <si>
    <t>U.1.03.02.99.003</t>
  </si>
  <si>
    <t>U.1.03.02.99.004</t>
  </si>
  <si>
    <t>U.1.03.02.99.005</t>
  </si>
  <si>
    <t>U.1.03.02.99.011</t>
  </si>
  <si>
    <t>U.1.03.02.99.999</t>
  </si>
  <si>
    <t>U.1.04.01.01.013</t>
  </si>
  <si>
    <t>U.1.04.01.01.999</t>
  </si>
  <si>
    <t>U.1.04.01.02.008</t>
  </si>
  <si>
    <t>U.1.04.01.02.999</t>
  </si>
  <si>
    <t>Trasferimenti correnti a altre Amministrazioni Locali n.a.c.</t>
  </si>
  <si>
    <t>U.1.04.02.03.001</t>
  </si>
  <si>
    <t>U.1.04.02.03.002</t>
  </si>
  <si>
    <t>U.1.04.02.03.003</t>
  </si>
  <si>
    <t>U.1.04.02.05.999</t>
  </si>
  <si>
    <t>U.1.04.03.99.999</t>
  </si>
  <si>
    <t>U.1.04.04.01.001</t>
  </si>
  <si>
    <t>U.1.04.05.04.001</t>
  </si>
  <si>
    <t>U.1.04.05.99.001</t>
  </si>
  <si>
    <t>U.1.07.05.05.999</t>
  </si>
  <si>
    <t>U.1.07.06.02.999</t>
  </si>
  <si>
    <t>Interessi di mora ad altri soggetti</t>
  </si>
  <si>
    <t>U.1.09.99.04.001</t>
  </si>
  <si>
    <t>U.1.10.03.01.001</t>
  </si>
  <si>
    <t>U.1.10.04.01.003</t>
  </si>
  <si>
    <t>U.1.10.05.01.001</t>
  </si>
  <si>
    <t>U.1.10.05.04.001</t>
  </si>
  <si>
    <t>U.1.10.99.99.999</t>
  </si>
  <si>
    <t>U.2.02.01.01.001</t>
  </si>
  <si>
    <t>Mezzi di trasporto stradali</t>
  </si>
  <si>
    <t>U.2.02.01.03.001</t>
  </si>
  <si>
    <t>U.2.02.01.03.002</t>
  </si>
  <si>
    <t>U.2.02.01.03.003</t>
  </si>
  <si>
    <t>U.2.02.01.03.999</t>
  </si>
  <si>
    <t>U.2.02.01.04.001</t>
  </si>
  <si>
    <t>U.2.02.01.04.002</t>
  </si>
  <si>
    <t>U.2.02.01.05.001</t>
  </si>
  <si>
    <t>U.2.02.01.05.002</t>
  </si>
  <si>
    <t>U.2.02.01.05.999</t>
  </si>
  <si>
    <t>U.2.02.01.06.001</t>
  </si>
  <si>
    <t>U.2.02.01.07.001</t>
  </si>
  <si>
    <t>U.2.02.01.07.002</t>
  </si>
  <si>
    <t>U.2.02.01.07.003</t>
  </si>
  <si>
    <t>U.2.02.01.07.004</t>
  </si>
  <si>
    <t>U.2.02.01.07.005</t>
  </si>
  <si>
    <t>U.2.02.01.07.999</t>
  </si>
  <si>
    <t>U.2.02.01.09.019</t>
  </si>
  <si>
    <t>U.2.02.01.09.999</t>
  </si>
  <si>
    <t>U.2.02.01.10.009</t>
  </si>
  <si>
    <t>U.2.02.01.11.001</t>
  </si>
  <si>
    <t>U.2.02.01.99.001</t>
  </si>
  <si>
    <t>U.2.02.01.99.999</t>
  </si>
  <si>
    <t>U.2.02.03.02.001</t>
  </si>
  <si>
    <t>U.2.02.03.02.002</t>
  </si>
  <si>
    <t>U.2.02.03.06.001</t>
  </si>
  <si>
    <t>U.2.02.03.06.999</t>
  </si>
  <si>
    <t>U.2.02.03.99.001</t>
  </si>
  <si>
    <t>U.2.03.01.01.013</t>
  </si>
  <si>
    <t>U.2.03.01.02.008</t>
  </si>
  <si>
    <t>U.2.03.01.02.999</t>
  </si>
  <si>
    <t>Contributi agli investimenti a altre Amministrazioni Locali n.a.c.</t>
  </si>
  <si>
    <t>U.2.03.03.03.999</t>
  </si>
  <si>
    <t>U.2.03.05.01.001</t>
  </si>
  <si>
    <t>U.7.01.02.01.001</t>
  </si>
  <si>
    <t>U.7.01.02.02.001</t>
  </si>
  <si>
    <t>U.7.01.02.99.999</t>
  </si>
  <si>
    <t>U.7.01.03.01.001</t>
  </si>
  <si>
    <t>U.7.01.03.02.001</t>
  </si>
  <si>
    <t>U.7.01.99.03.001</t>
  </si>
  <si>
    <t>U.7.01.99.99.999</t>
  </si>
  <si>
    <t>U.7.02.04.02.001</t>
  </si>
  <si>
    <t>RENDICONTO UNICO  DI ATENEO IN CONTABILITA' FINANZIARIA PER L'ESERCIZIO 2021
PAGAMENTI</t>
  </si>
  <si>
    <t>MP.M1.P1.01.4</t>
  </si>
  <si>
    <t>MP.M1.P2.04.8</t>
  </si>
  <si>
    <t>MP.M1.P2.07.5</t>
  </si>
  <si>
    <t>MP.M2.P3.09.4</t>
  </si>
  <si>
    <t>MP.M2.P4.09.6</t>
  </si>
  <si>
    <t>MP.M3.P5.07.3</t>
  </si>
  <si>
    <t>MP.M4.P7.09.8</t>
  </si>
  <si>
    <t>MP.M4.P8.09.8</t>
  </si>
  <si>
    <t>MP.M5.P9.09.8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</si>
</sst>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Times New Roman"/>
      <family val="1"/>
    </font>
    <font>
      <b/>
      <sz val="20"/>
      <name val="Calibri"/>
      <family val="2"/>
      <scheme val="minor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2243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822433"/>
        <bgColor theme="4" tint="0.79998168889431442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8">
    <xf numFmtId="0" fontId="0" fillId="0" borderId="0" xfId="0"/>
    <xf numFmtId="4" fontId="0" fillId="0" borderId="0" xfId="0" applyNumberFormat="1"/>
    <xf numFmtId="0" fontId="4" fillId="2" borderId="1" xfId="0" quotePrefix="1" applyFont="1" applyFill="1" applyBorder="1" applyAlignment="1">
      <alignment horizontal="center" vertical="center"/>
    </xf>
    <xf numFmtId="1" fontId="4" fillId="2" borderId="2" xfId="1" quotePrefix="1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4" fontId="5" fillId="3" borderId="3" xfId="1" applyNumberFormat="1" applyFont="1" applyFill="1" applyBorder="1" applyAlignment="1">
      <alignment horizontal="right" vertical="center"/>
    </xf>
    <xf numFmtId="0" fontId="6" fillId="0" borderId="4" xfId="0" applyFont="1" applyBorder="1"/>
    <xf numFmtId="4" fontId="6" fillId="0" borderId="4" xfId="1" applyNumberFormat="1" applyFont="1" applyBorder="1" applyAlignment="1">
      <alignment horizontal="right"/>
    </xf>
    <xf numFmtId="0" fontId="7" fillId="0" borderId="4" xfId="0" applyFont="1" applyBorder="1" applyAlignment="1">
      <alignment horizontal="left" indent="3"/>
    </xf>
    <xf numFmtId="4" fontId="7" fillId="0" borderId="4" xfId="1" applyNumberFormat="1" applyFont="1" applyBorder="1" applyAlignment="1">
      <alignment horizontal="right"/>
    </xf>
    <xf numFmtId="0" fontId="7" fillId="0" borderId="4" xfId="0" applyFont="1" applyFill="1" applyBorder="1" applyAlignment="1">
      <alignment horizontal="left" indent="3"/>
    </xf>
    <xf numFmtId="4" fontId="8" fillId="0" borderId="4" xfId="1" applyNumberFormat="1" applyFont="1" applyBorder="1" applyAlignment="1">
      <alignment horizontal="right"/>
    </xf>
    <xf numFmtId="0" fontId="6" fillId="0" borderId="5" xfId="0" applyFont="1" applyBorder="1"/>
    <xf numFmtId="0" fontId="4" fillId="2" borderId="6" xfId="0" quotePrefix="1" applyFont="1" applyFill="1" applyBorder="1" applyAlignment="1">
      <alignment horizontal="left" vertical="center"/>
    </xf>
    <xf numFmtId="4" fontId="4" fillId="2" borderId="6" xfId="1" quotePrefix="1" applyNumberFormat="1" applyFont="1" applyFill="1" applyBorder="1" applyAlignment="1">
      <alignment horizontal="right" vertical="center"/>
    </xf>
    <xf numFmtId="0" fontId="9" fillId="0" borderId="4" xfId="0" applyFont="1" applyBorder="1" applyAlignment="1">
      <alignment horizontal="left" indent="3"/>
    </xf>
    <xf numFmtId="4" fontId="7" fillId="0" borderId="4" xfId="1" applyNumberFormat="1" applyFont="1" applyFill="1" applyBorder="1" applyAlignment="1">
      <alignment horizontal="right"/>
    </xf>
    <xf numFmtId="0" fontId="9" fillId="0" borderId="4" xfId="0" applyFont="1" applyBorder="1" applyAlignment="1">
      <alignment horizontal="left" indent="5"/>
    </xf>
    <xf numFmtId="0" fontId="9" fillId="0" borderId="4" xfId="0" applyFont="1" applyFill="1" applyBorder="1" applyAlignment="1">
      <alignment horizontal="left" indent="5"/>
    </xf>
    <xf numFmtId="4" fontId="9" fillId="0" borderId="4" xfId="1" applyNumberFormat="1" applyFont="1" applyBorder="1" applyAlignment="1">
      <alignment horizontal="right"/>
    </xf>
    <xf numFmtId="0" fontId="4" fillId="2" borderId="7" xfId="0" quotePrefix="1" applyFont="1" applyFill="1" applyBorder="1" applyAlignment="1">
      <alignment horizontal="left" vertical="center"/>
    </xf>
    <xf numFmtId="0" fontId="5" fillId="3" borderId="4" xfId="0" applyFont="1" applyFill="1" applyBorder="1" applyAlignment="1">
      <alignment vertical="center"/>
    </xf>
    <xf numFmtId="4" fontId="5" fillId="3" borderId="4" xfId="1" applyNumberFormat="1" applyFont="1" applyFill="1" applyBorder="1" applyAlignment="1">
      <alignment horizontal="right" vertical="center"/>
    </xf>
    <xf numFmtId="0" fontId="5" fillId="3" borderId="5" xfId="0" applyFont="1" applyFill="1" applyBorder="1" applyAlignment="1">
      <alignment vertical="center" wrapText="1"/>
    </xf>
    <xf numFmtId="43" fontId="0" fillId="0" borderId="0" xfId="1" applyFont="1"/>
    <xf numFmtId="43" fontId="0" fillId="0" borderId="0" xfId="0" applyNumberFormat="1"/>
    <xf numFmtId="0" fontId="0" fillId="4" borderId="0" xfId="0" applyFill="1" applyAlignment="1">
      <alignment vertical="center"/>
    </xf>
    <xf numFmtId="4" fontId="0" fillId="4" borderId="0" xfId="1" applyNumberFormat="1" applyFont="1" applyFill="1" applyAlignment="1">
      <alignment vertical="center"/>
    </xf>
    <xf numFmtId="4" fontId="0" fillId="4" borderId="0" xfId="0" applyNumberFormat="1" applyFill="1" applyAlignment="1">
      <alignment vertical="center"/>
    </xf>
    <xf numFmtId="0" fontId="10" fillId="2" borderId="6" xfId="0" quotePrefix="1" applyFont="1" applyFill="1" applyBorder="1" applyAlignment="1">
      <alignment horizontal="center" vertical="center"/>
    </xf>
    <xf numFmtId="1" fontId="11" fillId="2" borderId="6" xfId="1" quotePrefix="1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vertical="center"/>
    </xf>
    <xf numFmtId="4" fontId="6" fillId="3" borderId="3" xfId="1" applyNumberFormat="1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4" fontId="6" fillId="3" borderId="9" xfId="2" applyNumberFormat="1" applyFont="1" applyFill="1" applyBorder="1" applyAlignment="1">
      <alignment vertical="center"/>
    </xf>
    <xf numFmtId="0" fontId="9" fillId="4" borderId="8" xfId="0" applyFont="1" applyFill="1" applyBorder="1" applyAlignment="1">
      <alignment horizontal="left" vertical="center" indent="2"/>
    </xf>
    <xf numFmtId="4" fontId="9" fillId="4" borderId="4" xfId="1" applyNumberFormat="1" applyFont="1" applyFill="1" applyBorder="1" applyAlignment="1">
      <alignment vertical="center"/>
    </xf>
    <xf numFmtId="0" fontId="9" fillId="4" borderId="4" xfId="0" applyFont="1" applyFill="1" applyBorder="1" applyAlignment="1">
      <alignment horizontal="left" vertical="center" indent="2"/>
    </xf>
    <xf numFmtId="4" fontId="9" fillId="4" borderId="9" xfId="0" applyNumberFormat="1" applyFont="1" applyFill="1" applyBorder="1" applyAlignment="1">
      <alignment vertical="center"/>
    </xf>
    <xf numFmtId="0" fontId="6" fillId="4" borderId="8" xfId="0" applyFont="1" applyFill="1" applyBorder="1" applyAlignment="1">
      <alignment horizontal="left" vertical="center" indent="2"/>
    </xf>
    <xf numFmtId="4" fontId="6" fillId="4" borderId="4" xfId="1" applyNumberFormat="1" applyFont="1" applyFill="1" applyBorder="1" applyAlignment="1">
      <alignment vertical="center"/>
    </xf>
    <xf numFmtId="0" fontId="6" fillId="4" borderId="4" xfId="0" applyFont="1" applyFill="1" applyBorder="1" applyAlignment="1">
      <alignment horizontal="left" vertical="center" indent="2"/>
    </xf>
    <xf numFmtId="4" fontId="6" fillId="4" borderId="9" xfId="2" applyNumberFormat="1" applyFont="1" applyFill="1" applyBorder="1" applyAlignment="1">
      <alignment vertical="center"/>
    </xf>
    <xf numFmtId="4" fontId="9" fillId="0" borderId="4" xfId="1" applyNumberFormat="1" applyFont="1" applyFill="1" applyBorder="1" applyAlignment="1">
      <alignment vertical="center"/>
    </xf>
    <xf numFmtId="4" fontId="9" fillId="4" borderId="9" xfId="1" applyNumberFormat="1" applyFont="1" applyFill="1" applyBorder="1" applyAlignment="1">
      <alignment vertical="center"/>
    </xf>
    <xf numFmtId="4" fontId="6" fillId="4" borderId="4" xfId="2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 indent="2"/>
    </xf>
    <xf numFmtId="4" fontId="7" fillId="0" borderId="9" xfId="1" applyNumberFormat="1" applyFont="1" applyFill="1" applyBorder="1" applyAlignment="1">
      <alignment vertical="center"/>
    </xf>
    <xf numFmtId="4" fontId="6" fillId="3" borderId="4" xfId="1" applyNumberFormat="1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4" fontId="9" fillId="4" borderId="4" xfId="0" applyNumberFormat="1" applyFont="1" applyFill="1" applyBorder="1" applyAlignment="1">
      <alignment vertical="center"/>
    </xf>
    <xf numFmtId="4" fontId="6" fillId="3" borderId="4" xfId="2" applyNumberFormat="1" applyFont="1" applyFill="1" applyBorder="1" applyAlignment="1">
      <alignment vertical="center"/>
    </xf>
    <xf numFmtId="4" fontId="6" fillId="3" borderId="9" xfId="1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indent="2"/>
    </xf>
    <xf numFmtId="4" fontId="6" fillId="4" borderId="9" xfId="1" applyNumberFormat="1" applyFont="1" applyFill="1" applyBorder="1" applyAlignment="1">
      <alignment vertical="center"/>
    </xf>
    <xf numFmtId="4" fontId="9" fillId="4" borderId="0" xfId="1" applyNumberFormat="1" applyFont="1" applyFill="1" applyAlignment="1">
      <alignment vertical="center"/>
    </xf>
    <xf numFmtId="0" fontId="9" fillId="4" borderId="7" xfId="0" applyFont="1" applyFill="1" applyBorder="1" applyAlignment="1">
      <alignment horizontal="left" vertical="center" indent="2"/>
    </xf>
    <xf numFmtId="4" fontId="9" fillId="4" borderId="5" xfId="1" applyNumberFormat="1" applyFont="1" applyFill="1" applyBorder="1" applyAlignment="1">
      <alignment vertical="center"/>
    </xf>
    <xf numFmtId="0" fontId="9" fillId="4" borderId="5" xfId="0" applyFont="1" applyFill="1" applyBorder="1" applyAlignment="1">
      <alignment vertical="center"/>
    </xf>
    <xf numFmtId="4" fontId="9" fillId="4" borderId="10" xfId="0" applyNumberFormat="1" applyFont="1" applyFill="1" applyBorder="1" applyAlignment="1">
      <alignment vertical="center"/>
    </xf>
    <xf numFmtId="0" fontId="10" fillId="2" borderId="1" xfId="0" quotePrefix="1" applyFont="1" applyFill="1" applyBorder="1" applyAlignment="1">
      <alignment horizontal="center" vertical="center"/>
    </xf>
    <xf numFmtId="4" fontId="10" fillId="2" borderId="6" xfId="1" quotePrefix="1" applyNumberFormat="1" applyFont="1" applyFill="1" applyBorder="1" applyAlignment="1">
      <alignment horizontal="right" vertical="center"/>
    </xf>
    <xf numFmtId="0" fontId="10" fillId="2" borderId="5" xfId="0" quotePrefix="1" applyFont="1" applyFill="1" applyBorder="1" applyAlignment="1">
      <alignment horizontal="center" vertical="center"/>
    </xf>
    <xf numFmtId="4" fontId="10" fillId="2" borderId="10" xfId="0" quotePrefix="1" applyNumberFormat="1" applyFont="1" applyFill="1" applyBorder="1" applyAlignment="1">
      <alignment horizontal="right" vertical="center"/>
    </xf>
    <xf numFmtId="0" fontId="9" fillId="4" borderId="8" xfId="0" applyFont="1" applyFill="1" applyBorder="1" applyAlignment="1">
      <alignment vertical="center"/>
    </xf>
    <xf numFmtId="4" fontId="6" fillId="3" borderId="5" xfId="1" applyNumberFormat="1" applyFont="1" applyFill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0" fillId="0" borderId="6" xfId="0" applyBorder="1"/>
    <xf numFmtId="43" fontId="2" fillId="2" borderId="24" xfId="1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2" fillId="5" borderId="13" xfId="0" applyFont="1" applyFill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5" xfId="0" applyBorder="1" applyAlignment="1">
      <alignment wrapText="1"/>
    </xf>
    <xf numFmtId="43" fontId="0" fillId="0" borderId="6" xfId="1" applyFont="1" applyBorder="1"/>
    <xf numFmtId="43" fontId="0" fillId="0" borderId="5" xfId="1" applyFont="1" applyBorder="1"/>
    <xf numFmtId="164" fontId="0" fillId="0" borderId="21" xfId="0" applyNumberFormat="1" applyBorder="1"/>
    <xf numFmtId="0" fontId="0" fillId="0" borderId="15" xfId="0" applyBorder="1" applyAlignment="1">
      <alignment vertical="center"/>
    </xf>
    <xf numFmtId="0" fontId="0" fillId="0" borderId="6" xfId="0" applyBorder="1" applyAlignment="1">
      <alignment wrapText="1"/>
    </xf>
    <xf numFmtId="164" fontId="2" fillId="5" borderId="26" xfId="0" applyNumberFormat="1" applyFont="1" applyFill="1" applyBorder="1" applyAlignment="1">
      <alignment horizontal="center" vertical="center" wrapText="1"/>
    </xf>
    <xf numFmtId="164" fontId="2" fillId="5" borderId="25" xfId="0" applyNumberFormat="1" applyFont="1" applyFill="1" applyBorder="1" applyAlignment="1">
      <alignment horizontal="center" vertical="center" wrapText="1"/>
    </xf>
    <xf numFmtId="164" fontId="2" fillId="2" borderId="18" xfId="0" applyNumberFormat="1" applyFont="1" applyFill="1" applyBorder="1" applyAlignment="1">
      <alignment vertical="center"/>
    </xf>
    <xf numFmtId="164" fontId="2" fillId="2" borderId="36" xfId="0" applyNumberFormat="1" applyFont="1" applyFill="1" applyBorder="1" applyAlignment="1">
      <alignment vertical="center"/>
    </xf>
    <xf numFmtId="164" fontId="2" fillId="2" borderId="37" xfId="0" applyNumberFormat="1" applyFont="1" applyFill="1" applyBorder="1" applyAlignment="1">
      <alignment vertical="center"/>
    </xf>
    <xf numFmtId="164" fontId="2" fillId="2" borderId="38" xfId="0" applyNumberFormat="1" applyFont="1" applyFill="1" applyBorder="1" applyAlignment="1">
      <alignment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6" fillId="0" borderId="6" xfId="0" applyFont="1" applyBorder="1" applyAlignment="1">
      <alignment vertical="center"/>
    </xf>
    <xf numFmtId="4" fontId="6" fillId="0" borderId="6" xfId="0" applyNumberFormat="1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4" fontId="9" fillId="0" borderId="6" xfId="0" applyNumberFormat="1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4" fontId="6" fillId="3" borderId="6" xfId="0" applyNumberFormat="1" applyFont="1" applyFill="1" applyBorder="1" applyAlignment="1">
      <alignment vertical="center"/>
    </xf>
    <xf numFmtId="0" fontId="8" fillId="3" borderId="6" xfId="0" quotePrefix="1" applyFont="1" applyFill="1" applyBorder="1" applyAlignment="1">
      <alignment horizontal="left" vertical="center" wrapText="1"/>
    </xf>
    <xf numFmtId="4" fontId="9" fillId="0" borderId="6" xfId="0" applyNumberFormat="1" applyFont="1" applyBorder="1" applyAlignment="1">
      <alignment vertical="center"/>
    </xf>
    <xf numFmtId="0" fontId="7" fillId="0" borderId="6" xfId="0" quotePrefix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vertical="center"/>
    </xf>
    <xf numFmtId="4" fontId="8" fillId="3" borderId="6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43" fontId="2" fillId="2" borderId="14" xfId="1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164" fontId="2" fillId="2" borderId="18" xfId="0" applyNumberFormat="1" applyFont="1" applyFill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/>
    </xf>
    <xf numFmtId="0" fontId="10" fillId="2" borderId="6" xfId="0" quotePrefix="1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8" fillId="3" borderId="6" xfId="0" quotePrefix="1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12" fillId="0" borderId="11" xfId="0" applyFont="1" applyBorder="1" applyAlignment="1">
      <alignment horizontal="right" vertical="center" wrapText="1"/>
    </xf>
    <xf numFmtId="0" fontId="2" fillId="5" borderId="12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164" fontId="2" fillId="2" borderId="16" xfId="0" applyNumberFormat="1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164" fontId="2" fillId="2" borderId="32" xfId="0" applyNumberFormat="1" applyFont="1" applyFill="1" applyBorder="1" applyAlignment="1">
      <alignment horizontal="center" vertical="center"/>
    </xf>
    <xf numFmtId="164" fontId="2" fillId="2" borderId="28" xfId="0" applyNumberFormat="1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/>
    </xf>
    <xf numFmtId="0" fontId="2" fillId="5" borderId="4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/>
    <xf numFmtId="0" fontId="2" fillId="5" borderId="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64" fontId="2" fillId="2" borderId="41" xfId="0" applyNumberFormat="1" applyFont="1" applyFill="1" applyBorder="1" applyAlignment="1">
      <alignment vertical="center"/>
    </xf>
    <xf numFmtId="43" fontId="15" fillId="0" borderId="0" xfId="1" applyFont="1"/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1926503</xdr:colOff>
      <xdr:row>0</xdr:row>
      <xdr:rowOff>756476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5B8D3EE1-7784-464D-93F4-46A7AA9B2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26503" cy="7437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112059</xdr:rowOff>
    </xdr:from>
    <xdr:to>
      <xdr:col>0</xdr:col>
      <xdr:colOff>2350648</xdr:colOff>
      <xdr:row>0</xdr:row>
      <xdr:rowOff>1019735</xdr:rowOff>
    </xdr:to>
    <xdr:pic>
      <xdr:nvPicPr>
        <xdr:cNvPr id="4" name="Picture 1" descr="Rip 6_Ragioneria">
          <a:extLst>
            <a:ext uri="{FF2B5EF4-FFF2-40B4-BE49-F238E27FC236}">
              <a16:creationId xmlns:a16="http://schemas.microsoft.com/office/drawing/2014/main" id="{6EF410EB-7F5F-4AFE-9819-BA594421A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8679" t="57547"/>
        <a:stretch>
          <a:fillRect/>
        </a:stretch>
      </xdr:blipFill>
      <xdr:spPr bwMode="auto">
        <a:xfrm>
          <a:off x="0" y="112059"/>
          <a:ext cx="2350648" cy="907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0</xdr:col>
      <xdr:colOff>1952625</xdr:colOff>
      <xdr:row>0</xdr:row>
      <xdr:rowOff>742950</xdr:rowOff>
    </xdr:to>
    <xdr:pic>
      <xdr:nvPicPr>
        <xdr:cNvPr id="3" name="Picture 1" descr="Rip 6_Ragioneria">
          <a:extLst>
            <a:ext uri="{FF2B5EF4-FFF2-40B4-BE49-F238E27FC236}">
              <a16:creationId xmlns:a16="http://schemas.microsoft.com/office/drawing/2014/main" id="{D1EF3575-9F6B-405D-B009-77F46DB2A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8679" t="57547"/>
        <a:stretch>
          <a:fillRect/>
        </a:stretch>
      </xdr:blipFill>
      <xdr:spPr bwMode="auto">
        <a:xfrm>
          <a:off x="28575" y="0"/>
          <a:ext cx="19240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0</xdr:rowOff>
    </xdr:from>
    <xdr:to>
      <xdr:col>1</xdr:col>
      <xdr:colOff>354352</xdr:colOff>
      <xdr:row>0</xdr:row>
      <xdr:rowOff>889000</xdr:rowOff>
    </xdr:to>
    <xdr:pic>
      <xdr:nvPicPr>
        <xdr:cNvPr id="4" name="Picture 1" descr="Rip 6_Ragioneria">
          <a:extLst>
            <a:ext uri="{FF2B5EF4-FFF2-40B4-BE49-F238E27FC236}">
              <a16:creationId xmlns:a16="http://schemas.microsoft.com/office/drawing/2014/main" id="{75DA228D-383C-4E33-928A-3B95C1A89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679" t="57547"/>
        <a:stretch>
          <a:fillRect/>
        </a:stretch>
      </xdr:blipFill>
      <xdr:spPr bwMode="auto">
        <a:xfrm>
          <a:off x="12700" y="0"/>
          <a:ext cx="2526052" cy="88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1</xdr:col>
      <xdr:colOff>666750</xdr:colOff>
      <xdr:row>0</xdr:row>
      <xdr:rowOff>781050</xdr:rowOff>
    </xdr:to>
    <xdr:pic>
      <xdr:nvPicPr>
        <xdr:cNvPr id="3" name="Picture 1" descr="Rip 6_Ragioneria">
          <a:extLst>
            <a:ext uri="{FF2B5EF4-FFF2-40B4-BE49-F238E27FC236}">
              <a16:creationId xmlns:a16="http://schemas.microsoft.com/office/drawing/2014/main" id="{67258C9E-471A-43E5-90C8-825F4ADC5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8679" t="57547"/>
        <a:stretch>
          <a:fillRect/>
        </a:stretch>
      </xdr:blipFill>
      <xdr:spPr bwMode="auto">
        <a:xfrm>
          <a:off x="396875" y="38100"/>
          <a:ext cx="19145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EE9EA-DD89-4D0D-8CC3-0FB47A168897}">
  <dimension ref="A1:D64"/>
  <sheetViews>
    <sheetView tabSelected="1" workbookViewId="0">
      <selection activeCell="A2" sqref="A2"/>
    </sheetView>
  </sheetViews>
  <sheetFormatPr defaultRowHeight="14.5" x14ac:dyDescent="0.35"/>
  <cols>
    <col min="1" max="1" width="101.7265625" customWidth="1"/>
    <col min="2" max="2" width="21.54296875" customWidth="1"/>
    <col min="3" max="3" width="16.1796875" style="24" bestFit="1" customWidth="1"/>
  </cols>
  <sheetData>
    <row r="1" spans="1:4" ht="67" customHeight="1" x14ac:dyDescent="0.35"/>
    <row r="2" spans="1:4" ht="30.65" customHeight="1" x14ac:dyDescent="0.35">
      <c r="A2" s="2" t="s">
        <v>0</v>
      </c>
      <c r="B2" s="3">
        <v>2021</v>
      </c>
    </row>
    <row r="3" spans="1:4" x14ac:dyDescent="0.35">
      <c r="A3" s="4" t="s">
        <v>1</v>
      </c>
      <c r="B3" s="5"/>
    </row>
    <row r="4" spans="1:4" x14ac:dyDescent="0.35">
      <c r="A4" s="6" t="s">
        <v>2</v>
      </c>
      <c r="B4" s="7">
        <f>SUM(B5:B7)</f>
        <v>149730563.53</v>
      </c>
      <c r="D4" s="25"/>
    </row>
    <row r="5" spans="1:4" x14ac:dyDescent="0.35">
      <c r="A5" s="8" t="s">
        <v>3</v>
      </c>
      <c r="B5" s="9">
        <v>116474169.55000001</v>
      </c>
      <c r="D5" s="25"/>
    </row>
    <row r="6" spans="1:4" x14ac:dyDescent="0.35">
      <c r="A6" s="8" t="s">
        <v>4</v>
      </c>
      <c r="B6" s="9">
        <v>14501370.109999999</v>
      </c>
      <c r="D6" s="25"/>
    </row>
    <row r="7" spans="1:4" x14ac:dyDescent="0.35">
      <c r="A7" s="8" t="s">
        <v>5</v>
      </c>
      <c r="B7" s="9">
        <v>18755023.870000001</v>
      </c>
      <c r="D7" s="25"/>
    </row>
    <row r="8" spans="1:4" x14ac:dyDescent="0.35">
      <c r="A8" s="6" t="s">
        <v>6</v>
      </c>
      <c r="B8" s="7">
        <f>SUM(B9:B15)</f>
        <v>637704612.19999993</v>
      </c>
      <c r="D8" s="25"/>
    </row>
    <row r="9" spans="1:4" x14ac:dyDescent="0.35">
      <c r="A9" s="8" t="s">
        <v>7</v>
      </c>
      <c r="B9" s="9">
        <v>598415777.9000001</v>
      </c>
      <c r="D9" s="25"/>
    </row>
    <row r="10" spans="1:4" x14ac:dyDescent="0.35">
      <c r="A10" s="8" t="s">
        <v>8</v>
      </c>
      <c r="B10" s="9">
        <v>2975223.2600000002</v>
      </c>
      <c r="D10" s="25"/>
    </row>
    <row r="11" spans="1:4" x14ac:dyDescent="0.35">
      <c r="A11" s="8" t="s">
        <v>9</v>
      </c>
      <c r="B11" s="9">
        <v>346900.92</v>
      </c>
      <c r="D11" s="25"/>
    </row>
    <row r="12" spans="1:4" x14ac:dyDescent="0.35">
      <c r="A12" s="10" t="s">
        <v>10</v>
      </c>
      <c r="B12" s="9">
        <v>8806111.1400000006</v>
      </c>
      <c r="D12" s="25"/>
    </row>
    <row r="13" spans="1:4" x14ac:dyDescent="0.35">
      <c r="A13" s="8" t="s">
        <v>11</v>
      </c>
      <c r="B13" s="9">
        <v>356105.78</v>
      </c>
      <c r="D13" s="25"/>
    </row>
    <row r="14" spans="1:4" x14ac:dyDescent="0.35">
      <c r="A14" s="8" t="s">
        <v>12</v>
      </c>
      <c r="B14" s="9">
        <v>18644785.300000001</v>
      </c>
      <c r="D14" s="25"/>
    </row>
    <row r="15" spans="1:4" x14ac:dyDescent="0.35">
      <c r="A15" s="8" t="s">
        <v>13</v>
      </c>
      <c r="B15" s="9">
        <v>8159707.9000000004</v>
      </c>
      <c r="D15" s="25"/>
    </row>
    <row r="16" spans="1:4" x14ac:dyDescent="0.35">
      <c r="A16" s="6" t="s">
        <v>14</v>
      </c>
      <c r="B16" s="7">
        <v>0</v>
      </c>
      <c r="D16" s="25"/>
    </row>
    <row r="17" spans="1:4" x14ac:dyDescent="0.35">
      <c r="A17" s="6" t="s">
        <v>15</v>
      </c>
      <c r="B17" s="7">
        <v>0</v>
      </c>
      <c r="D17" s="25"/>
    </row>
    <row r="18" spans="1:4" x14ac:dyDescent="0.35">
      <c r="A18" s="6" t="s">
        <v>16</v>
      </c>
      <c r="B18" s="11">
        <v>20809909.079999998</v>
      </c>
      <c r="D18" s="25"/>
    </row>
    <row r="19" spans="1:4" x14ac:dyDescent="0.35">
      <c r="A19" s="6" t="s">
        <v>17</v>
      </c>
      <c r="B19" s="11">
        <v>1549.96</v>
      </c>
      <c r="D19" s="25"/>
    </row>
    <row r="20" spans="1:4" x14ac:dyDescent="0.35">
      <c r="A20" s="12" t="s">
        <v>18</v>
      </c>
      <c r="B20" s="11">
        <v>0</v>
      </c>
      <c r="D20" s="25"/>
    </row>
    <row r="21" spans="1:4" ht="15.5" x14ac:dyDescent="0.35">
      <c r="A21" s="13" t="s">
        <v>19</v>
      </c>
      <c r="B21" s="14">
        <f>B4+B8+B16+B17+B18+B19+B20</f>
        <v>808246634.76999998</v>
      </c>
      <c r="C21"/>
    </row>
    <row r="22" spans="1:4" x14ac:dyDescent="0.35">
      <c r="A22" s="4" t="s">
        <v>20</v>
      </c>
      <c r="B22" s="5"/>
      <c r="D22" s="25"/>
    </row>
    <row r="23" spans="1:4" x14ac:dyDescent="0.35">
      <c r="A23" s="6" t="s">
        <v>21</v>
      </c>
      <c r="B23" s="7">
        <f>SUM(B30,B24)</f>
        <v>456566915.31000006</v>
      </c>
      <c r="D23" s="25"/>
    </row>
    <row r="24" spans="1:4" x14ac:dyDescent="0.35">
      <c r="A24" s="15" t="s">
        <v>22</v>
      </c>
      <c r="B24" s="16">
        <f>SUM(B25:B29)</f>
        <v>310456376.40000004</v>
      </c>
      <c r="D24" s="25"/>
    </row>
    <row r="25" spans="1:4" x14ac:dyDescent="0.35">
      <c r="A25" s="17" t="s">
        <v>23</v>
      </c>
      <c r="B25" s="9">
        <v>270981472.04000002</v>
      </c>
      <c r="D25" s="25"/>
    </row>
    <row r="26" spans="1:4" x14ac:dyDescent="0.35">
      <c r="A26" s="18" t="s">
        <v>24</v>
      </c>
      <c r="B26" s="9">
        <v>30645733.100000005</v>
      </c>
      <c r="D26" s="25"/>
    </row>
    <row r="27" spans="1:4" x14ac:dyDescent="0.35">
      <c r="A27" s="17" t="s">
        <v>25</v>
      </c>
      <c r="B27" s="9">
        <v>1874459.32</v>
      </c>
      <c r="D27" s="25"/>
    </row>
    <row r="28" spans="1:4" x14ac:dyDescent="0.35">
      <c r="A28" s="17" t="s">
        <v>26</v>
      </c>
      <c r="B28" s="9">
        <v>3251625.61</v>
      </c>
      <c r="D28" s="25"/>
    </row>
    <row r="29" spans="1:4" x14ac:dyDescent="0.35">
      <c r="A29" s="17" t="s">
        <v>27</v>
      </c>
      <c r="B29" s="9">
        <v>3703086.33</v>
      </c>
      <c r="D29" s="25"/>
    </row>
    <row r="30" spans="1:4" x14ac:dyDescent="0.35">
      <c r="A30" s="15" t="s">
        <v>28</v>
      </c>
      <c r="B30" s="9">
        <v>146110538.91</v>
      </c>
      <c r="D30" s="25"/>
    </row>
    <row r="31" spans="1:4" x14ac:dyDescent="0.35">
      <c r="A31" s="6" t="s">
        <v>29</v>
      </c>
      <c r="B31" s="7">
        <f>SUM(B32:B43)</f>
        <v>220194356.31999996</v>
      </c>
      <c r="D31" s="25"/>
    </row>
    <row r="32" spans="1:4" x14ac:dyDescent="0.35">
      <c r="A32" s="15" t="s">
        <v>30</v>
      </c>
      <c r="B32" s="9">
        <v>117262185.97999999</v>
      </c>
      <c r="D32" s="25"/>
    </row>
    <row r="33" spans="1:4" x14ac:dyDescent="0.35">
      <c r="A33" s="15" t="s">
        <v>31</v>
      </c>
      <c r="B33" s="16">
        <v>0</v>
      </c>
      <c r="D33" s="25"/>
    </row>
    <row r="34" spans="1:4" x14ac:dyDescent="0.35">
      <c r="A34" s="15" t="s">
        <v>32</v>
      </c>
      <c r="B34" s="9">
        <v>2038718.99</v>
      </c>
      <c r="D34" s="25"/>
    </row>
    <row r="35" spans="1:4" x14ac:dyDescent="0.35">
      <c r="A35" s="15" t="s">
        <v>33</v>
      </c>
      <c r="B35" s="9">
        <v>8397063.0399999991</v>
      </c>
      <c r="D35" s="25"/>
    </row>
    <row r="36" spans="1:4" x14ac:dyDescent="0.35">
      <c r="A36" s="15" t="s">
        <v>34</v>
      </c>
      <c r="B36" s="9">
        <v>8564433.7000000011</v>
      </c>
      <c r="D36" s="25"/>
    </row>
    <row r="37" spans="1:4" x14ac:dyDescent="0.35">
      <c r="A37" s="15" t="s">
        <v>35</v>
      </c>
      <c r="B37" s="9">
        <v>0</v>
      </c>
      <c r="D37" s="25"/>
    </row>
    <row r="38" spans="1:4" x14ac:dyDescent="0.35">
      <c r="A38" s="15" t="s">
        <v>36</v>
      </c>
      <c r="B38" s="9">
        <v>6412931.4000000004</v>
      </c>
      <c r="D38" s="25"/>
    </row>
    <row r="39" spans="1:4" x14ac:dyDescent="0.35">
      <c r="A39" s="15" t="s">
        <v>37</v>
      </c>
      <c r="B39" s="9">
        <v>60664315.039999984</v>
      </c>
      <c r="D39" s="25"/>
    </row>
    <row r="40" spans="1:4" x14ac:dyDescent="0.35">
      <c r="A40" s="15" t="s">
        <v>38</v>
      </c>
      <c r="B40" s="9">
        <v>2520647.0300000003</v>
      </c>
      <c r="D40" s="25"/>
    </row>
    <row r="41" spans="1:4" x14ac:dyDescent="0.35">
      <c r="A41" s="15" t="s">
        <v>39</v>
      </c>
      <c r="B41" s="19">
        <v>0</v>
      </c>
      <c r="D41" s="25"/>
    </row>
    <row r="42" spans="1:4" x14ac:dyDescent="0.35">
      <c r="A42" s="15" t="s">
        <v>40</v>
      </c>
      <c r="B42" s="9">
        <v>6992112.9100000001</v>
      </c>
      <c r="D42" s="25"/>
    </row>
    <row r="43" spans="1:4" x14ac:dyDescent="0.35">
      <c r="A43" s="15" t="s">
        <v>41</v>
      </c>
      <c r="B43" s="9">
        <v>7341948.2300000004</v>
      </c>
      <c r="D43" s="25"/>
    </row>
    <row r="44" spans="1:4" x14ac:dyDescent="0.35">
      <c r="A44" s="6" t="s">
        <v>42</v>
      </c>
      <c r="B44" s="7">
        <f>SUM(B45:B48)</f>
        <v>27906963.920000006</v>
      </c>
      <c r="D44" s="25"/>
    </row>
    <row r="45" spans="1:4" x14ac:dyDescent="0.35">
      <c r="A45" s="15" t="s">
        <v>43</v>
      </c>
      <c r="B45" s="9">
        <v>926295.94000000006</v>
      </c>
      <c r="D45" s="25"/>
    </row>
    <row r="46" spans="1:4" x14ac:dyDescent="0.35">
      <c r="A46" s="15" t="s">
        <v>44</v>
      </c>
      <c r="B46" s="9">
        <v>26980667.980000004</v>
      </c>
      <c r="D46" s="25"/>
    </row>
    <row r="47" spans="1:4" x14ac:dyDescent="0.35">
      <c r="A47" s="15" t="s">
        <v>45</v>
      </c>
      <c r="B47" s="19">
        <v>0</v>
      </c>
      <c r="D47" s="25"/>
    </row>
    <row r="48" spans="1:4" x14ac:dyDescent="0.35">
      <c r="A48" s="15" t="s">
        <v>46</v>
      </c>
      <c r="B48" s="19">
        <v>0</v>
      </c>
      <c r="D48" s="25"/>
    </row>
    <row r="49" spans="1:4" x14ac:dyDescent="0.35">
      <c r="A49" s="6" t="s">
        <v>47</v>
      </c>
      <c r="B49" s="7">
        <v>8028878.4699999997</v>
      </c>
      <c r="D49" s="25"/>
    </row>
    <row r="50" spans="1:4" x14ac:dyDescent="0.35">
      <c r="A50" s="12" t="s">
        <v>48</v>
      </c>
      <c r="B50" s="7">
        <v>6498937.6799999997</v>
      </c>
      <c r="D50" s="25"/>
    </row>
    <row r="51" spans="1:4" ht="15.5" x14ac:dyDescent="0.35">
      <c r="A51" s="20" t="s">
        <v>49</v>
      </c>
      <c r="B51" s="14">
        <f>B23+B31+B44+B49+B50</f>
        <v>719196051.69999993</v>
      </c>
      <c r="D51" s="25"/>
    </row>
    <row r="52" spans="1:4" ht="15.5" x14ac:dyDescent="0.35">
      <c r="A52" s="20" t="s">
        <v>50</v>
      </c>
      <c r="B52" s="14">
        <f>B21-B51</f>
        <v>89050583.070000052</v>
      </c>
      <c r="D52" s="25"/>
    </row>
    <row r="53" spans="1:4" x14ac:dyDescent="0.35">
      <c r="A53" s="21" t="s">
        <v>51</v>
      </c>
      <c r="B53" s="22">
        <f>B54-B55+B56</f>
        <v>-1206165.9799999997</v>
      </c>
      <c r="D53" s="25"/>
    </row>
    <row r="54" spans="1:4" x14ac:dyDescent="0.35">
      <c r="A54" s="15" t="s">
        <v>52</v>
      </c>
      <c r="B54" s="9">
        <v>456.08</v>
      </c>
      <c r="D54" s="25"/>
    </row>
    <row r="55" spans="1:4" x14ac:dyDescent="0.35">
      <c r="A55" s="15" t="s">
        <v>53</v>
      </c>
      <c r="B55" s="9">
        <v>1202821.0399999998</v>
      </c>
      <c r="D55" s="25"/>
    </row>
    <row r="56" spans="1:4" x14ac:dyDescent="0.35">
      <c r="A56" s="15" t="s">
        <v>54</v>
      </c>
      <c r="B56" s="9">
        <v>-3801.02</v>
      </c>
      <c r="D56" s="25"/>
    </row>
    <row r="57" spans="1:4" x14ac:dyDescent="0.35">
      <c r="A57" s="21" t="s">
        <v>55</v>
      </c>
      <c r="B57" s="22">
        <f>B58-B59</f>
        <v>0</v>
      </c>
      <c r="D57" s="25"/>
    </row>
    <row r="58" spans="1:4" x14ac:dyDescent="0.35">
      <c r="A58" s="15" t="s">
        <v>56</v>
      </c>
      <c r="B58" s="9">
        <v>0</v>
      </c>
      <c r="D58" s="25"/>
    </row>
    <row r="59" spans="1:4" x14ac:dyDescent="0.35">
      <c r="A59" s="15" t="s">
        <v>57</v>
      </c>
      <c r="B59" s="9">
        <v>0</v>
      </c>
      <c r="D59" s="25"/>
    </row>
    <row r="60" spans="1:4" x14ac:dyDescent="0.35">
      <c r="A60" s="21" t="s">
        <v>58</v>
      </c>
      <c r="B60" s="22">
        <f>B61-B62</f>
        <v>24072390.760000002</v>
      </c>
      <c r="D60" s="25"/>
    </row>
    <row r="61" spans="1:4" x14ac:dyDescent="0.35">
      <c r="A61" s="15" t="s">
        <v>59</v>
      </c>
      <c r="B61" s="9">
        <v>26077472.150000002</v>
      </c>
      <c r="D61" s="25"/>
    </row>
    <row r="62" spans="1:4" x14ac:dyDescent="0.35">
      <c r="A62" s="15" t="s">
        <v>60</v>
      </c>
      <c r="B62" s="9">
        <v>2005081.39</v>
      </c>
      <c r="D62" s="25"/>
    </row>
    <row r="63" spans="1:4" x14ac:dyDescent="0.35">
      <c r="A63" s="23" t="s">
        <v>61</v>
      </c>
      <c r="B63" s="22">
        <v>27017380.32</v>
      </c>
      <c r="D63" s="25"/>
    </row>
    <row r="64" spans="1:4" ht="15.5" x14ac:dyDescent="0.35">
      <c r="A64" s="13" t="s">
        <v>62</v>
      </c>
      <c r="B64" s="14">
        <f>B52+B53+B57+B60-B63</f>
        <v>84899427.530000061</v>
      </c>
      <c r="D64" s="2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F4F98-7B58-4AD8-8422-7ABA7C183AE6}">
  <dimension ref="A1:D63"/>
  <sheetViews>
    <sheetView zoomScale="85" zoomScaleNormal="85" workbookViewId="0">
      <selection activeCell="A2" sqref="A2:D2"/>
    </sheetView>
  </sheetViews>
  <sheetFormatPr defaultRowHeight="14.5" x14ac:dyDescent="0.35"/>
  <cols>
    <col min="1" max="1" width="62.81640625" customWidth="1"/>
    <col min="2" max="2" width="17.26953125" customWidth="1"/>
    <col min="3" max="3" width="62.81640625" customWidth="1"/>
    <col min="4" max="4" width="18.7265625" bestFit="1" customWidth="1"/>
  </cols>
  <sheetData>
    <row r="1" spans="1:4" ht="90.65" customHeight="1" x14ac:dyDescent="0.35">
      <c r="A1" s="26"/>
      <c r="B1" s="27"/>
      <c r="C1" s="26"/>
      <c r="D1" s="28"/>
    </row>
    <row r="2" spans="1:4" s="26" customFormat="1" ht="30.65" customHeight="1" x14ac:dyDescent="0.35">
      <c r="A2" s="111" t="s">
        <v>63</v>
      </c>
      <c r="B2" s="111"/>
      <c r="C2" s="111"/>
      <c r="D2" s="111"/>
    </row>
    <row r="3" spans="1:4" s="26" customFormat="1" x14ac:dyDescent="0.35">
      <c r="A3" s="112" t="s">
        <v>64</v>
      </c>
      <c r="B3" s="112"/>
      <c r="C3" s="112" t="s">
        <v>65</v>
      </c>
      <c r="D3" s="112"/>
    </row>
    <row r="4" spans="1:4" s="26" customFormat="1" ht="21.65" customHeight="1" x14ac:dyDescent="0.35">
      <c r="A4" s="112"/>
      <c r="B4" s="112"/>
      <c r="C4" s="112"/>
      <c r="D4" s="112"/>
    </row>
    <row r="5" spans="1:4" s="26" customFormat="1" ht="21" customHeight="1" x14ac:dyDescent="0.35">
      <c r="A5" s="29"/>
      <c r="B5" s="30">
        <v>2021</v>
      </c>
      <c r="C5" s="29"/>
      <c r="D5" s="30">
        <v>2021</v>
      </c>
    </row>
    <row r="6" spans="1:4" x14ac:dyDescent="0.35">
      <c r="A6" s="31" t="s">
        <v>66</v>
      </c>
      <c r="B6" s="32">
        <f>B8+B16+B26</f>
        <v>333052669.97000003</v>
      </c>
      <c r="C6" s="33" t="s">
        <v>67</v>
      </c>
      <c r="D6" s="34">
        <f>D8+D10+D16</f>
        <v>922299091.94000006</v>
      </c>
    </row>
    <row r="7" spans="1:4" x14ac:dyDescent="0.35">
      <c r="A7" s="35"/>
      <c r="B7" s="36"/>
      <c r="C7" s="37"/>
      <c r="D7" s="38"/>
    </row>
    <row r="8" spans="1:4" x14ac:dyDescent="0.35">
      <c r="A8" s="39" t="s">
        <v>68</v>
      </c>
      <c r="B8" s="40">
        <f>SUM(B10:B14)</f>
        <v>3366285.5799999991</v>
      </c>
      <c r="C8" s="41" t="s">
        <v>69</v>
      </c>
      <c r="D8" s="42">
        <v>107251637.84</v>
      </c>
    </row>
    <row r="9" spans="1:4" x14ac:dyDescent="0.35">
      <c r="A9" s="35"/>
      <c r="B9" s="36"/>
      <c r="C9" s="37"/>
      <c r="D9" s="38"/>
    </row>
    <row r="10" spans="1:4" x14ac:dyDescent="0.35">
      <c r="A10" s="35" t="s">
        <v>70</v>
      </c>
      <c r="B10" s="43">
        <v>0</v>
      </c>
      <c r="C10" s="41" t="s">
        <v>71</v>
      </c>
      <c r="D10" s="42">
        <f>SUM(D12:D14)</f>
        <v>518671220.33000004</v>
      </c>
    </row>
    <row r="11" spans="1:4" x14ac:dyDescent="0.35">
      <c r="A11" s="35" t="s">
        <v>72</v>
      </c>
      <c r="B11" s="36">
        <v>283589.45000000019</v>
      </c>
      <c r="C11" s="37"/>
      <c r="D11" s="38"/>
    </row>
    <row r="12" spans="1:4" x14ac:dyDescent="0.35">
      <c r="A12" s="35" t="s">
        <v>73</v>
      </c>
      <c r="B12" s="36">
        <v>10717.6</v>
      </c>
      <c r="C12" s="37" t="s">
        <v>74</v>
      </c>
      <c r="D12" s="44">
        <v>4000000</v>
      </c>
    </row>
    <row r="13" spans="1:4" x14ac:dyDescent="0.35">
      <c r="A13" s="35" t="s">
        <v>75</v>
      </c>
      <c r="B13" s="43">
        <v>94738.64</v>
      </c>
      <c r="C13" s="37" t="s">
        <v>76</v>
      </c>
      <c r="D13" s="44">
        <v>266223748.24000001</v>
      </c>
    </row>
    <row r="14" spans="1:4" x14ac:dyDescent="0.35">
      <c r="A14" s="35" t="s">
        <v>77</v>
      </c>
      <c r="B14" s="36">
        <v>2977239.8899999992</v>
      </c>
      <c r="C14" s="37" t="s">
        <v>78</v>
      </c>
      <c r="D14" s="44">
        <v>248447472.09</v>
      </c>
    </row>
    <row r="15" spans="1:4" x14ac:dyDescent="0.35">
      <c r="A15" s="35"/>
      <c r="B15" s="36"/>
      <c r="C15" s="37"/>
      <c r="D15" s="38"/>
    </row>
    <row r="16" spans="1:4" x14ac:dyDescent="0.35">
      <c r="A16" s="39" t="s">
        <v>79</v>
      </c>
      <c r="B16" s="45">
        <f>SUM(B18:B24)</f>
        <v>324608803.12000006</v>
      </c>
      <c r="C16" s="41" t="s">
        <v>80</v>
      </c>
      <c r="D16" s="42">
        <f>SUM(D18:D20)</f>
        <v>296376233.76999998</v>
      </c>
    </row>
    <row r="17" spans="1:4" x14ac:dyDescent="0.35">
      <c r="A17" s="35"/>
      <c r="B17" s="36"/>
      <c r="C17" s="37"/>
      <c r="D17" s="38"/>
    </row>
    <row r="18" spans="1:4" x14ac:dyDescent="0.35">
      <c r="A18" s="35" t="s">
        <v>81</v>
      </c>
      <c r="B18" s="36">
        <v>247110380.70000005</v>
      </c>
      <c r="C18" s="37" t="s">
        <v>82</v>
      </c>
      <c r="D18" s="1">
        <v>84899427.530000001</v>
      </c>
    </row>
    <row r="19" spans="1:4" x14ac:dyDescent="0.35">
      <c r="A19" s="35" t="s">
        <v>83</v>
      </c>
      <c r="B19" s="36">
        <v>16420237.920000046</v>
      </c>
      <c r="C19" s="37" t="s">
        <v>84</v>
      </c>
      <c r="D19" s="44">
        <v>211476806.24000001</v>
      </c>
    </row>
    <row r="20" spans="1:4" x14ac:dyDescent="0.35">
      <c r="A20" s="35" t="s">
        <v>85</v>
      </c>
      <c r="B20" s="36">
        <v>19096493.609999999</v>
      </c>
      <c r="C20" s="37" t="s">
        <v>86</v>
      </c>
      <c r="D20" s="44">
        <v>0</v>
      </c>
    </row>
    <row r="21" spans="1:4" x14ac:dyDescent="0.35">
      <c r="A21" s="35" t="s">
        <v>87</v>
      </c>
      <c r="B21" s="36">
        <v>17213171.819999997</v>
      </c>
      <c r="C21" s="46"/>
      <c r="D21" s="47"/>
    </row>
    <row r="22" spans="1:4" x14ac:dyDescent="0.35">
      <c r="A22" s="35" t="s">
        <v>88</v>
      </c>
      <c r="B22" s="36">
        <v>8712280.5100000054</v>
      </c>
      <c r="C22" s="37"/>
      <c r="D22" s="38"/>
    </row>
    <row r="23" spans="1:4" x14ac:dyDescent="0.35">
      <c r="A23" s="35" t="s">
        <v>89</v>
      </c>
      <c r="B23" s="36">
        <v>15613583.560000001</v>
      </c>
      <c r="C23" s="33" t="s">
        <v>90</v>
      </c>
      <c r="D23" s="48">
        <v>123341254.41999999</v>
      </c>
    </row>
    <row r="24" spans="1:4" x14ac:dyDescent="0.35">
      <c r="A24" s="35" t="s">
        <v>91</v>
      </c>
      <c r="B24" s="36">
        <v>442655</v>
      </c>
      <c r="C24" s="49"/>
      <c r="D24" s="38"/>
    </row>
    <row r="25" spans="1:4" x14ac:dyDescent="0.35">
      <c r="A25" s="35"/>
      <c r="B25" s="36"/>
      <c r="C25" s="49"/>
      <c r="D25" s="38"/>
    </row>
    <row r="26" spans="1:4" x14ac:dyDescent="0.35">
      <c r="A26" s="39" t="s">
        <v>92</v>
      </c>
      <c r="B26" s="40">
        <v>5077581.2699999996</v>
      </c>
      <c r="C26" s="33" t="s">
        <v>93</v>
      </c>
      <c r="D26" s="48">
        <v>2970519.83</v>
      </c>
    </row>
    <row r="27" spans="1:4" x14ac:dyDescent="0.35">
      <c r="A27" s="35"/>
      <c r="B27" s="36"/>
      <c r="C27" s="49"/>
      <c r="D27" s="38"/>
    </row>
    <row r="28" spans="1:4" x14ac:dyDescent="0.35">
      <c r="A28" s="35"/>
      <c r="B28" s="36"/>
      <c r="C28" s="49"/>
      <c r="D28" s="38"/>
    </row>
    <row r="29" spans="1:4" x14ac:dyDescent="0.35">
      <c r="A29" s="31" t="s">
        <v>94</v>
      </c>
      <c r="B29" s="48">
        <f>B31+B33+B45+B47</f>
        <v>1210707751.7</v>
      </c>
      <c r="C29" s="33" t="s">
        <v>95</v>
      </c>
      <c r="D29" s="34">
        <f>SUM(D31:D42)</f>
        <v>146297884.16</v>
      </c>
    </row>
    <row r="30" spans="1:4" x14ac:dyDescent="0.35">
      <c r="A30" s="35"/>
      <c r="B30" s="36"/>
      <c r="C30" s="37"/>
      <c r="D30" s="38"/>
    </row>
    <row r="31" spans="1:4" x14ac:dyDescent="0.35">
      <c r="A31" s="39" t="s">
        <v>96</v>
      </c>
      <c r="B31" s="40">
        <v>723704.21</v>
      </c>
      <c r="C31" s="37" t="s">
        <v>97</v>
      </c>
      <c r="D31" s="44">
        <v>114679274.84</v>
      </c>
    </row>
    <row r="32" spans="1:4" x14ac:dyDescent="0.35">
      <c r="A32" s="35"/>
      <c r="B32" s="36"/>
      <c r="C32" s="37" t="s">
        <v>98</v>
      </c>
      <c r="D32" s="44">
        <v>118144.64</v>
      </c>
    </row>
    <row r="33" spans="1:4" x14ac:dyDescent="0.35">
      <c r="A33" s="39" t="s">
        <v>99</v>
      </c>
      <c r="B33" s="40">
        <f>SUM(B35:B43)</f>
        <v>129966096.83000001</v>
      </c>
      <c r="C33" s="37" t="s">
        <v>100</v>
      </c>
      <c r="D33" s="44">
        <v>0</v>
      </c>
    </row>
    <row r="34" spans="1:4" x14ac:dyDescent="0.35">
      <c r="A34" s="35"/>
      <c r="B34" s="36"/>
      <c r="C34" s="37" t="s">
        <v>101</v>
      </c>
      <c r="D34" s="44">
        <v>0</v>
      </c>
    </row>
    <row r="35" spans="1:4" x14ac:dyDescent="0.35">
      <c r="A35" s="35" t="s">
        <v>102</v>
      </c>
      <c r="B35" s="36">
        <v>87436369.900000006</v>
      </c>
      <c r="C35" s="37" t="s">
        <v>103</v>
      </c>
      <c r="D35" s="44">
        <v>0</v>
      </c>
    </row>
    <row r="36" spans="1:4" x14ac:dyDescent="0.35">
      <c r="A36" s="35" t="s">
        <v>104</v>
      </c>
      <c r="B36" s="36">
        <v>935160.52</v>
      </c>
      <c r="C36" s="37" t="s">
        <v>105</v>
      </c>
      <c r="D36" s="44">
        <v>869951.96</v>
      </c>
    </row>
    <row r="37" spans="1:4" x14ac:dyDescent="0.35">
      <c r="A37" s="35" t="s">
        <v>106</v>
      </c>
      <c r="B37" s="36">
        <v>1567.2900000028312</v>
      </c>
      <c r="C37" s="37" t="s">
        <v>107</v>
      </c>
      <c r="D37" s="44">
        <v>454416.95</v>
      </c>
    </row>
    <row r="38" spans="1:4" x14ac:dyDescent="0.35">
      <c r="A38" s="35" t="s">
        <v>108</v>
      </c>
      <c r="B38" s="36">
        <v>401564.74</v>
      </c>
      <c r="C38" s="37" t="s">
        <v>109</v>
      </c>
      <c r="D38" s="44">
        <v>3685.97</v>
      </c>
    </row>
    <row r="39" spans="1:4" x14ac:dyDescent="0.35">
      <c r="A39" s="35" t="s">
        <v>110</v>
      </c>
      <c r="B39" s="36">
        <v>429228.93</v>
      </c>
      <c r="C39" s="37" t="s">
        <v>111</v>
      </c>
      <c r="D39" s="44">
        <v>13278052.200000001</v>
      </c>
    </row>
    <row r="40" spans="1:4" x14ac:dyDescent="0.35">
      <c r="A40" s="35" t="s">
        <v>112</v>
      </c>
      <c r="B40" s="36">
        <v>7158123.8000000007</v>
      </c>
      <c r="C40" s="37" t="s">
        <v>113</v>
      </c>
      <c r="D40" s="44">
        <v>1288038.3600000001</v>
      </c>
    </row>
    <row r="41" spans="1:4" x14ac:dyDescent="0.35">
      <c r="A41" s="35" t="s">
        <v>114</v>
      </c>
      <c r="B41" s="43">
        <v>0</v>
      </c>
      <c r="C41" s="37" t="s">
        <v>115</v>
      </c>
      <c r="D41" s="44">
        <v>0</v>
      </c>
    </row>
    <row r="42" spans="1:4" x14ac:dyDescent="0.35">
      <c r="A42" s="35" t="s">
        <v>116</v>
      </c>
      <c r="B42" s="36">
        <v>10480878.390000001</v>
      </c>
      <c r="C42" s="37" t="s">
        <v>117</v>
      </c>
      <c r="D42" s="44">
        <v>15606319.24</v>
      </c>
    </row>
    <row r="43" spans="1:4" x14ac:dyDescent="0.35">
      <c r="A43" s="35" t="s">
        <v>118</v>
      </c>
      <c r="B43" s="36">
        <v>23123203.260000002</v>
      </c>
      <c r="C43" s="37"/>
      <c r="D43" s="38"/>
    </row>
    <row r="44" spans="1:4" x14ac:dyDescent="0.35">
      <c r="A44" s="35"/>
      <c r="B44" s="36"/>
      <c r="C44" s="37"/>
      <c r="D44" s="38"/>
    </row>
    <row r="45" spans="1:4" x14ac:dyDescent="0.35">
      <c r="A45" s="39" t="s">
        <v>119</v>
      </c>
      <c r="B45" s="40">
        <v>0</v>
      </c>
      <c r="C45" s="33" t="s">
        <v>120</v>
      </c>
      <c r="D45" s="34">
        <f>D47+D48</f>
        <v>298065536.29000002</v>
      </c>
    </row>
    <row r="46" spans="1:4" x14ac:dyDescent="0.35">
      <c r="A46" s="35"/>
      <c r="B46" s="36"/>
      <c r="C46" s="37"/>
      <c r="D46" s="38"/>
    </row>
    <row r="47" spans="1:4" x14ac:dyDescent="0.35">
      <c r="A47" s="39" t="s">
        <v>121</v>
      </c>
      <c r="B47" s="40">
        <f>SUM(B49:B50)</f>
        <v>1080017950.6600001</v>
      </c>
      <c r="C47" s="37" t="s">
        <v>122</v>
      </c>
      <c r="D47" s="36">
        <v>138975173.62</v>
      </c>
    </row>
    <row r="48" spans="1:4" x14ac:dyDescent="0.35">
      <c r="A48" s="35"/>
      <c r="B48" s="36"/>
      <c r="C48" s="37" t="s">
        <v>123</v>
      </c>
      <c r="D48" s="36">
        <v>159090362.67000002</v>
      </c>
    </row>
    <row r="49" spans="1:4" x14ac:dyDescent="0.35">
      <c r="A49" s="35" t="s">
        <v>124</v>
      </c>
      <c r="B49" s="36">
        <v>1079919766.1800001</v>
      </c>
      <c r="C49" s="37"/>
      <c r="D49" s="50"/>
    </row>
    <row r="50" spans="1:4" x14ac:dyDescent="0.35">
      <c r="A50" s="35" t="s">
        <v>125</v>
      </c>
      <c r="B50" s="36">
        <v>98184.48</v>
      </c>
      <c r="C50" s="33" t="s">
        <v>126</v>
      </c>
      <c r="D50" s="51">
        <f>D52</f>
        <v>57058263.659999996</v>
      </c>
    </row>
    <row r="51" spans="1:4" x14ac:dyDescent="0.35">
      <c r="A51" s="35"/>
      <c r="B51" s="36"/>
      <c r="C51" s="37"/>
      <c r="D51" s="50"/>
    </row>
    <row r="52" spans="1:4" x14ac:dyDescent="0.35">
      <c r="A52" s="35"/>
      <c r="B52" s="36"/>
      <c r="C52" s="37" t="s">
        <v>127</v>
      </c>
      <c r="D52" s="36">
        <v>57058263.659999996</v>
      </c>
    </row>
    <row r="53" spans="1:4" x14ac:dyDescent="0.35">
      <c r="A53" s="33" t="s">
        <v>128</v>
      </c>
      <c r="B53" s="52">
        <f>B55</f>
        <v>810734.14</v>
      </c>
      <c r="C53" s="53"/>
      <c r="D53" s="50"/>
    </row>
    <row r="54" spans="1:4" x14ac:dyDescent="0.35">
      <c r="A54" s="41"/>
      <c r="B54" s="54"/>
      <c r="C54" s="37"/>
      <c r="D54" s="50"/>
    </row>
    <row r="55" spans="1:4" x14ac:dyDescent="0.35">
      <c r="A55" s="37" t="s">
        <v>129</v>
      </c>
      <c r="B55" s="44">
        <v>810734.14</v>
      </c>
      <c r="C55" s="37"/>
      <c r="D55" s="50"/>
    </row>
    <row r="56" spans="1:4" x14ac:dyDescent="0.35">
      <c r="A56" s="37"/>
      <c r="B56" s="55"/>
      <c r="C56" s="49"/>
      <c r="D56" s="50"/>
    </row>
    <row r="57" spans="1:4" x14ac:dyDescent="0.35">
      <c r="A57" s="33" t="s">
        <v>130</v>
      </c>
      <c r="B57" s="52">
        <f>B59</f>
        <v>5461394.4900000002</v>
      </c>
      <c r="C57" s="49"/>
      <c r="D57" s="38"/>
    </row>
    <row r="58" spans="1:4" x14ac:dyDescent="0.35">
      <c r="A58" s="37"/>
      <c r="B58" s="44"/>
      <c r="C58" s="49"/>
      <c r="D58" s="38"/>
    </row>
    <row r="59" spans="1:4" x14ac:dyDescent="0.35">
      <c r="A59" s="37" t="s">
        <v>131</v>
      </c>
      <c r="B59" s="44">
        <v>5461394.4900000002</v>
      </c>
      <c r="C59" s="49"/>
      <c r="D59" s="38"/>
    </row>
    <row r="60" spans="1:4" x14ac:dyDescent="0.35">
      <c r="A60" s="56"/>
      <c r="B60" s="57"/>
      <c r="C60" s="58"/>
      <c r="D60" s="59"/>
    </row>
    <row r="61" spans="1:4" x14ac:dyDescent="0.35">
      <c r="A61" s="60" t="s">
        <v>132</v>
      </c>
      <c r="B61" s="61">
        <f>B6+B29+B53+B57</f>
        <v>1550032550.3000002</v>
      </c>
      <c r="C61" s="62" t="s">
        <v>133</v>
      </c>
      <c r="D61" s="63">
        <f>D6+D23+D26+D29+D45+D50</f>
        <v>1550032550.3000002</v>
      </c>
    </row>
    <row r="62" spans="1:4" x14ac:dyDescent="0.35">
      <c r="A62" s="64"/>
      <c r="B62" s="36"/>
      <c r="C62" s="49"/>
      <c r="D62" s="38"/>
    </row>
    <row r="63" spans="1:4" x14ac:dyDescent="0.35">
      <c r="A63" s="31" t="s">
        <v>134</v>
      </c>
      <c r="B63" s="65">
        <v>274935661.87000006</v>
      </c>
      <c r="C63" s="33" t="s">
        <v>135</v>
      </c>
      <c r="D63" s="65">
        <v>274935661.87000006</v>
      </c>
    </row>
  </sheetData>
  <mergeCells count="3">
    <mergeCell ref="A2:D2"/>
    <mergeCell ref="A3:B4"/>
    <mergeCell ref="C3:D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1C39F-B047-4FDB-B38C-B5FE9FB1E140}">
  <dimension ref="A1:F32"/>
  <sheetViews>
    <sheetView workbookViewId="0">
      <selection activeCell="A2" sqref="A2:B2"/>
    </sheetView>
  </sheetViews>
  <sheetFormatPr defaultRowHeight="14.5" x14ac:dyDescent="0.35"/>
  <cols>
    <col min="1" max="1" width="83.453125" bestFit="1" customWidth="1"/>
    <col min="2" max="2" width="16.1796875" customWidth="1"/>
    <col min="3" max="3" width="11.453125" customWidth="1"/>
    <col min="4" max="4" width="14.08984375" bestFit="1" customWidth="1"/>
  </cols>
  <sheetData>
    <row r="1" spans="1:6" s="88" customFormat="1" ht="67.5" customHeight="1" x14ac:dyDescent="0.35">
      <c r="B1" s="89"/>
    </row>
    <row r="2" spans="1:6" s="88" customFormat="1" ht="41.25" customHeight="1" x14ac:dyDescent="0.35">
      <c r="A2" s="111" t="s">
        <v>431</v>
      </c>
      <c r="B2" s="111"/>
    </row>
    <row r="3" spans="1:6" s="101" customFormat="1" ht="30" customHeight="1" x14ac:dyDescent="0.35">
      <c r="A3" s="115" t="s">
        <v>432</v>
      </c>
      <c r="B3" s="116"/>
      <c r="F3" s="102"/>
    </row>
    <row r="4" spans="1:6" s="88" customFormat="1" x14ac:dyDescent="0.35">
      <c r="A4" s="90" t="s">
        <v>433</v>
      </c>
      <c r="B4" s="91">
        <v>84899427.530000001</v>
      </c>
      <c r="F4" s="89"/>
    </row>
    <row r="5" spans="1:6" s="88" customFormat="1" x14ac:dyDescent="0.35">
      <c r="A5" s="92" t="s">
        <v>434</v>
      </c>
      <c r="B5" s="93">
        <v>32769086.180000164</v>
      </c>
      <c r="F5" s="89"/>
    </row>
    <row r="6" spans="1:6" s="88" customFormat="1" ht="22.5" customHeight="1" x14ac:dyDescent="0.35">
      <c r="A6" s="94" t="s">
        <v>267</v>
      </c>
      <c r="B6" s="95">
        <f>SUM(B4:B5)</f>
        <v>117668513.71000016</v>
      </c>
    </row>
    <row r="7" spans="1:6" s="88" customFormat="1" ht="20.149999999999999" customHeight="1" x14ac:dyDescent="0.35">
      <c r="A7" s="115" t="s">
        <v>435</v>
      </c>
      <c r="B7" s="116"/>
      <c r="F7" s="89"/>
    </row>
    <row r="8" spans="1:6" s="88" customFormat="1" x14ac:dyDescent="0.35">
      <c r="A8" s="92" t="s">
        <v>436</v>
      </c>
      <c r="B8" s="93">
        <v>-31748092.540000021</v>
      </c>
      <c r="F8" s="89"/>
    </row>
    <row r="9" spans="1:6" s="88" customFormat="1" x14ac:dyDescent="0.35">
      <c r="A9" s="92" t="s">
        <v>437</v>
      </c>
      <c r="B9" s="93">
        <v>309426.78000000003</v>
      </c>
      <c r="F9" s="89"/>
    </row>
    <row r="10" spans="1:6" s="88" customFormat="1" x14ac:dyDescent="0.35">
      <c r="A10" s="92" t="s">
        <v>438</v>
      </c>
      <c r="B10" s="93">
        <v>-41487293.620000035</v>
      </c>
      <c r="F10" s="89"/>
    </row>
    <row r="11" spans="1:6" s="88" customFormat="1" ht="20.149999999999999" customHeight="1" x14ac:dyDescent="0.35">
      <c r="A11" s="94" t="s">
        <v>267</v>
      </c>
      <c r="B11" s="95">
        <f>SUM(B8:B10)</f>
        <v>-72925959.380000055</v>
      </c>
      <c r="D11" s="89"/>
      <c r="F11" s="89"/>
    </row>
    <row r="12" spans="1:6" s="88" customFormat="1" ht="20.149999999999999" customHeight="1" x14ac:dyDescent="0.35">
      <c r="A12" s="96" t="s">
        <v>439</v>
      </c>
      <c r="B12" s="95">
        <f>B6+B11</f>
        <v>44742554.330000103</v>
      </c>
      <c r="D12" s="89"/>
      <c r="F12" s="89"/>
    </row>
    <row r="13" spans="1:6" s="88" customFormat="1" ht="20.149999999999999" customHeight="1" x14ac:dyDescent="0.35">
      <c r="A13" s="115" t="s">
        <v>440</v>
      </c>
      <c r="B13" s="116"/>
      <c r="F13" s="89"/>
    </row>
    <row r="14" spans="1:6" s="88" customFormat="1" x14ac:dyDescent="0.35">
      <c r="A14" s="92" t="s">
        <v>441</v>
      </c>
      <c r="B14" s="97">
        <v>-22770833.130000029</v>
      </c>
      <c r="F14" s="89"/>
    </row>
    <row r="15" spans="1:6" s="88" customFormat="1" x14ac:dyDescent="0.35">
      <c r="A15" s="92" t="s">
        <v>442</v>
      </c>
      <c r="B15" s="97">
        <v>-620473.79999999993</v>
      </c>
    </row>
    <row r="16" spans="1:6" s="103" customFormat="1" x14ac:dyDescent="0.35">
      <c r="A16" s="92" t="s">
        <v>443</v>
      </c>
      <c r="B16" s="97">
        <v>-3000</v>
      </c>
    </row>
    <row r="17" spans="1:4" s="88" customFormat="1" ht="20.149999999999999" customHeight="1" x14ac:dyDescent="0.35">
      <c r="A17" s="94" t="s">
        <v>267</v>
      </c>
      <c r="B17" s="95">
        <f>SUM(B14:B16)</f>
        <v>-23394306.93000003</v>
      </c>
    </row>
    <row r="18" spans="1:4" s="104" customFormat="1" ht="20.149999999999999" customHeight="1" x14ac:dyDescent="0.35">
      <c r="A18" s="115" t="s">
        <v>444</v>
      </c>
      <c r="B18" s="116"/>
    </row>
    <row r="19" spans="1:4" s="88" customFormat="1" x14ac:dyDescent="0.35">
      <c r="A19" s="92" t="s">
        <v>441</v>
      </c>
      <c r="B19" s="97">
        <v>0</v>
      </c>
    </row>
    <row r="20" spans="1:4" s="88" customFormat="1" x14ac:dyDescent="0.35">
      <c r="A20" s="92" t="s">
        <v>442</v>
      </c>
      <c r="B20" s="97">
        <v>0</v>
      </c>
    </row>
    <row r="21" spans="1:4" s="88" customFormat="1" x14ac:dyDescent="0.35">
      <c r="A21" s="92" t="s">
        <v>443</v>
      </c>
      <c r="B21" s="97">
        <v>6000</v>
      </c>
    </row>
    <row r="22" spans="1:4" s="88" customFormat="1" ht="20.149999999999999" customHeight="1" x14ac:dyDescent="0.35">
      <c r="A22" s="94" t="s">
        <v>267</v>
      </c>
      <c r="B22" s="95">
        <f>SUM(B19:B21)</f>
        <v>6000</v>
      </c>
    </row>
    <row r="23" spans="1:4" s="88" customFormat="1" ht="20.149999999999999" customHeight="1" x14ac:dyDescent="0.35">
      <c r="A23" s="96" t="s">
        <v>445</v>
      </c>
      <c r="B23" s="95">
        <f>SUM(B17,B22)</f>
        <v>-23388306.93000003</v>
      </c>
    </row>
    <row r="24" spans="1:4" s="88" customFormat="1" ht="20.149999999999999" customHeight="1" x14ac:dyDescent="0.35">
      <c r="A24" s="115" t="s">
        <v>446</v>
      </c>
      <c r="B24" s="116"/>
    </row>
    <row r="25" spans="1:4" s="88" customFormat="1" x14ac:dyDescent="0.35">
      <c r="A25" s="98" t="s">
        <v>447</v>
      </c>
      <c r="B25" s="97">
        <v>36675000</v>
      </c>
    </row>
    <row r="26" spans="1:4" s="88" customFormat="1" ht="20.149999999999999" customHeight="1" x14ac:dyDescent="0.35">
      <c r="A26" s="96" t="s">
        <v>448</v>
      </c>
      <c r="B26" s="95">
        <f>SUM(B25:B25)</f>
        <v>36675000</v>
      </c>
    </row>
    <row r="27" spans="1:4" s="88" customFormat="1" ht="20.149999999999999" customHeight="1" x14ac:dyDescent="0.35">
      <c r="A27" s="113"/>
      <c r="B27" s="113"/>
    </row>
    <row r="28" spans="1:4" s="88" customFormat="1" ht="20.5" customHeight="1" x14ac:dyDescent="0.35">
      <c r="A28" s="99" t="s">
        <v>449</v>
      </c>
      <c r="B28" s="100">
        <f>SUM(B26,B23,B12)</f>
        <v>58029247.400000073</v>
      </c>
    </row>
    <row r="29" spans="1:4" s="88" customFormat="1" ht="17.5" customHeight="1" x14ac:dyDescent="0.35">
      <c r="A29" s="114"/>
      <c r="B29" s="113"/>
    </row>
    <row r="30" spans="1:4" s="88" customFormat="1" ht="20.149999999999999" customHeight="1" x14ac:dyDescent="0.35">
      <c r="A30" s="94" t="s">
        <v>450</v>
      </c>
      <c r="B30" s="95">
        <v>1021988703.26</v>
      </c>
      <c r="D30" s="89"/>
    </row>
    <row r="31" spans="1:4" s="88" customFormat="1" ht="20.149999999999999" customHeight="1" x14ac:dyDescent="0.35">
      <c r="A31" s="94" t="s">
        <v>451</v>
      </c>
      <c r="B31" s="95">
        <v>1080017950.6600001</v>
      </c>
      <c r="D31" s="89"/>
    </row>
    <row r="32" spans="1:4" s="88" customFormat="1" ht="20.149999999999999" customHeight="1" x14ac:dyDescent="0.35">
      <c r="A32" s="99" t="s">
        <v>452</v>
      </c>
      <c r="B32" s="100">
        <f>B31-B30</f>
        <v>58029247.400000095</v>
      </c>
      <c r="D32" s="89"/>
    </row>
  </sheetData>
  <mergeCells count="8">
    <mergeCell ref="A27:B27"/>
    <mergeCell ref="A29:B29"/>
    <mergeCell ref="A2:B2"/>
    <mergeCell ref="A3:B3"/>
    <mergeCell ref="A7:B7"/>
    <mergeCell ref="A13:B13"/>
    <mergeCell ref="A18:B18"/>
    <mergeCell ref="A24:B2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D7B3F-B38B-43DB-B140-698DF5A1F32C}">
  <dimension ref="A1:J79"/>
  <sheetViews>
    <sheetView zoomScale="85" zoomScaleNormal="85" workbookViewId="0">
      <selection activeCell="B1" sqref="B1:C1"/>
    </sheetView>
  </sheetViews>
  <sheetFormatPr defaultRowHeight="14.5" x14ac:dyDescent="0.35"/>
  <cols>
    <col min="1" max="1" width="31.26953125" customWidth="1"/>
    <col min="2" max="2" width="125.26953125" customWidth="1"/>
    <col min="3" max="3" width="23" customWidth="1"/>
  </cols>
  <sheetData>
    <row r="1" spans="1:10" ht="75" customHeight="1" thickBot="1" x14ac:dyDescent="0.4">
      <c r="A1" s="66"/>
      <c r="B1" s="117" t="s">
        <v>453</v>
      </c>
      <c r="C1" s="117"/>
      <c r="D1" s="69"/>
      <c r="E1" s="69"/>
      <c r="F1" s="69"/>
      <c r="G1" s="69"/>
      <c r="H1" s="69"/>
      <c r="I1" s="69"/>
      <c r="J1" s="69"/>
    </row>
    <row r="2" spans="1:10" ht="36" customHeight="1" x14ac:dyDescent="0.35">
      <c r="A2" s="150" t="s">
        <v>136</v>
      </c>
      <c r="B2" s="151" t="s">
        <v>137</v>
      </c>
      <c r="C2" s="107" t="s">
        <v>138</v>
      </c>
    </row>
    <row r="3" spans="1:10" x14ac:dyDescent="0.35">
      <c r="A3" s="67" t="s">
        <v>139</v>
      </c>
      <c r="B3" s="67" t="s">
        <v>140</v>
      </c>
      <c r="C3" s="73">
        <v>590865497.19000006</v>
      </c>
    </row>
    <row r="4" spans="1:10" x14ac:dyDescent="0.35">
      <c r="A4" s="67" t="s">
        <v>141</v>
      </c>
      <c r="B4" s="67" t="s">
        <v>142</v>
      </c>
      <c r="C4" s="73">
        <v>220925.7</v>
      </c>
    </row>
    <row r="5" spans="1:10" x14ac:dyDescent="0.35">
      <c r="A5" s="67" t="s">
        <v>143</v>
      </c>
      <c r="B5" s="67" t="s">
        <v>144</v>
      </c>
      <c r="C5" s="73">
        <v>4766966.66</v>
      </c>
    </row>
    <row r="6" spans="1:10" x14ac:dyDescent="0.35">
      <c r="A6" s="67" t="s">
        <v>454</v>
      </c>
      <c r="B6" s="67" t="s">
        <v>455</v>
      </c>
      <c r="C6" s="73">
        <v>19877.53</v>
      </c>
    </row>
    <row r="7" spans="1:10" x14ac:dyDescent="0.35">
      <c r="A7" s="67" t="s">
        <v>145</v>
      </c>
      <c r="B7" s="67" t="s">
        <v>146</v>
      </c>
      <c r="C7" s="73">
        <v>721160.15</v>
      </c>
    </row>
    <row r="8" spans="1:10" x14ac:dyDescent="0.35">
      <c r="A8" s="67" t="s">
        <v>147</v>
      </c>
      <c r="B8" s="67" t="s">
        <v>148</v>
      </c>
      <c r="C8" s="73">
        <v>1521775.75</v>
      </c>
    </row>
    <row r="9" spans="1:10" x14ac:dyDescent="0.35">
      <c r="A9" s="67" t="s">
        <v>149</v>
      </c>
      <c r="B9" s="67" t="s">
        <v>150</v>
      </c>
      <c r="C9" s="73">
        <v>6701.2</v>
      </c>
    </row>
    <row r="10" spans="1:10" x14ac:dyDescent="0.35">
      <c r="A10" s="67" t="s">
        <v>151</v>
      </c>
      <c r="B10" s="67" t="s">
        <v>152</v>
      </c>
      <c r="C10" s="73">
        <v>127704.25</v>
      </c>
    </row>
    <row r="11" spans="1:10" x14ac:dyDescent="0.35">
      <c r="A11" s="67" t="s">
        <v>153</v>
      </c>
      <c r="B11" s="67" t="s">
        <v>154</v>
      </c>
      <c r="C11" s="73">
        <v>570503.31999999995</v>
      </c>
    </row>
    <row r="12" spans="1:10" x14ac:dyDescent="0.35">
      <c r="A12" s="67" t="s">
        <v>155</v>
      </c>
      <c r="B12" s="67" t="s">
        <v>156</v>
      </c>
      <c r="C12" s="73">
        <v>100000</v>
      </c>
    </row>
    <row r="13" spans="1:10" x14ac:dyDescent="0.35">
      <c r="A13" s="67" t="s">
        <v>157</v>
      </c>
      <c r="B13" s="67" t="s">
        <v>158</v>
      </c>
      <c r="C13" s="73">
        <v>28371</v>
      </c>
    </row>
    <row r="14" spans="1:10" x14ac:dyDescent="0.35">
      <c r="A14" s="67" t="s">
        <v>159</v>
      </c>
      <c r="B14" s="67" t="s">
        <v>160</v>
      </c>
      <c r="C14" s="73">
        <v>1426843.36</v>
      </c>
    </row>
    <row r="15" spans="1:10" x14ac:dyDescent="0.35">
      <c r="A15" s="67" t="s">
        <v>161</v>
      </c>
      <c r="B15" s="67" t="s">
        <v>162</v>
      </c>
      <c r="C15" s="73">
        <v>94754.57</v>
      </c>
    </row>
    <row r="16" spans="1:10" x14ac:dyDescent="0.35">
      <c r="A16" s="67" t="s">
        <v>163</v>
      </c>
      <c r="B16" s="67" t="s">
        <v>164</v>
      </c>
      <c r="C16" s="73">
        <v>695450.01</v>
      </c>
    </row>
    <row r="17" spans="1:3" x14ac:dyDescent="0.35">
      <c r="A17" s="67" t="s">
        <v>165</v>
      </c>
      <c r="B17" s="67" t="s">
        <v>166</v>
      </c>
      <c r="C17" s="73">
        <v>33045.06</v>
      </c>
    </row>
    <row r="18" spans="1:3" x14ac:dyDescent="0.35">
      <c r="A18" s="67" t="s">
        <v>167</v>
      </c>
      <c r="B18" s="67" t="s">
        <v>168</v>
      </c>
      <c r="C18" s="73">
        <v>2845587.01</v>
      </c>
    </row>
    <row r="19" spans="1:3" x14ac:dyDescent="0.35">
      <c r="A19" s="67" t="s">
        <v>169</v>
      </c>
      <c r="B19" s="67" t="s">
        <v>170</v>
      </c>
      <c r="C19" s="73">
        <v>1721915.49</v>
      </c>
    </row>
    <row r="20" spans="1:3" x14ac:dyDescent="0.35">
      <c r="A20" s="67" t="s">
        <v>171</v>
      </c>
      <c r="B20" s="67" t="s">
        <v>172</v>
      </c>
      <c r="C20" s="73">
        <v>4852428.2300000004</v>
      </c>
    </row>
    <row r="21" spans="1:3" x14ac:dyDescent="0.35">
      <c r="A21" s="67" t="s">
        <v>173</v>
      </c>
      <c r="B21" s="67" t="s">
        <v>174</v>
      </c>
      <c r="C21" s="73">
        <v>6190133.9199999999</v>
      </c>
    </row>
    <row r="22" spans="1:3" x14ac:dyDescent="0.35">
      <c r="A22" s="67" t="s">
        <v>175</v>
      </c>
      <c r="B22" s="67" t="s">
        <v>176</v>
      </c>
      <c r="C22" s="73">
        <v>1967.16</v>
      </c>
    </row>
    <row r="23" spans="1:3" x14ac:dyDescent="0.35">
      <c r="A23" s="67" t="s">
        <v>177</v>
      </c>
      <c r="B23" s="67" t="s">
        <v>178</v>
      </c>
      <c r="C23" s="73">
        <v>101532.66</v>
      </c>
    </row>
    <row r="24" spans="1:3" x14ac:dyDescent="0.35">
      <c r="A24" s="67" t="s">
        <v>179</v>
      </c>
      <c r="B24" s="67" t="s">
        <v>180</v>
      </c>
      <c r="C24" s="73">
        <v>43072.15</v>
      </c>
    </row>
    <row r="25" spans="1:3" x14ac:dyDescent="0.35">
      <c r="A25" s="67" t="s">
        <v>181</v>
      </c>
      <c r="B25" s="67" t="s">
        <v>182</v>
      </c>
      <c r="C25" s="73">
        <v>156173.84</v>
      </c>
    </row>
    <row r="26" spans="1:3" x14ac:dyDescent="0.35">
      <c r="A26" s="67" t="s">
        <v>183</v>
      </c>
      <c r="B26" s="67" t="s">
        <v>184</v>
      </c>
      <c r="C26" s="73">
        <v>133836.37</v>
      </c>
    </row>
    <row r="27" spans="1:3" x14ac:dyDescent="0.35">
      <c r="A27" s="67" t="s">
        <v>185</v>
      </c>
      <c r="B27" s="67" t="s">
        <v>186</v>
      </c>
      <c r="C27" s="73">
        <v>462845.24</v>
      </c>
    </row>
    <row r="28" spans="1:3" x14ac:dyDescent="0.35">
      <c r="A28" s="67" t="s">
        <v>187</v>
      </c>
      <c r="B28" s="67" t="s">
        <v>188</v>
      </c>
      <c r="C28" s="73">
        <v>1105413.1200000001</v>
      </c>
    </row>
    <row r="29" spans="1:3" x14ac:dyDescent="0.35">
      <c r="A29" s="67" t="s">
        <v>189</v>
      </c>
      <c r="B29" s="67" t="s">
        <v>190</v>
      </c>
      <c r="C29" s="73">
        <v>18310399.010000002</v>
      </c>
    </row>
    <row r="30" spans="1:3" x14ac:dyDescent="0.35">
      <c r="A30" s="67" t="s">
        <v>191</v>
      </c>
      <c r="B30" s="67" t="s">
        <v>192</v>
      </c>
      <c r="C30" s="73">
        <v>66653.41</v>
      </c>
    </row>
    <row r="31" spans="1:3" x14ac:dyDescent="0.35">
      <c r="A31" s="67" t="s">
        <v>193</v>
      </c>
      <c r="B31" s="67" t="s">
        <v>194</v>
      </c>
      <c r="C31" s="73">
        <v>94200</v>
      </c>
    </row>
    <row r="32" spans="1:3" x14ac:dyDescent="0.35">
      <c r="A32" s="67" t="s">
        <v>195</v>
      </c>
      <c r="B32" s="67" t="s">
        <v>196</v>
      </c>
      <c r="C32" s="73">
        <v>5319674.63</v>
      </c>
    </row>
    <row r="33" spans="1:3" x14ac:dyDescent="0.35">
      <c r="A33" s="67" t="s">
        <v>197</v>
      </c>
      <c r="B33" s="67" t="s">
        <v>198</v>
      </c>
      <c r="C33" s="73">
        <v>101362611.53</v>
      </c>
    </row>
    <row r="34" spans="1:3" x14ac:dyDescent="0.35">
      <c r="A34" s="67" t="s">
        <v>199</v>
      </c>
      <c r="B34" s="67" t="s">
        <v>200</v>
      </c>
      <c r="C34" s="73">
        <v>12281295.359999999</v>
      </c>
    </row>
    <row r="35" spans="1:3" x14ac:dyDescent="0.35">
      <c r="A35" s="67" t="s">
        <v>201</v>
      </c>
      <c r="B35" s="67" t="s">
        <v>202</v>
      </c>
      <c r="C35" s="73">
        <v>1691628.61</v>
      </c>
    </row>
    <row r="36" spans="1:3" x14ac:dyDescent="0.35">
      <c r="A36" s="67" t="s">
        <v>203</v>
      </c>
      <c r="B36" s="67" t="s">
        <v>204</v>
      </c>
      <c r="C36" s="73">
        <v>419558.15</v>
      </c>
    </row>
    <row r="37" spans="1:3" x14ac:dyDescent="0.35">
      <c r="A37" s="67" t="s">
        <v>205</v>
      </c>
      <c r="B37" s="67" t="s">
        <v>206</v>
      </c>
      <c r="C37" s="73">
        <v>47553.9</v>
      </c>
    </row>
    <row r="38" spans="1:3" x14ac:dyDescent="0.35">
      <c r="A38" s="67" t="s">
        <v>207</v>
      </c>
      <c r="B38" s="67" t="s">
        <v>208</v>
      </c>
      <c r="C38" s="73">
        <v>799768.71</v>
      </c>
    </row>
    <row r="39" spans="1:3" x14ac:dyDescent="0.35">
      <c r="A39" s="67" t="s">
        <v>456</v>
      </c>
      <c r="B39" s="67" t="s">
        <v>457</v>
      </c>
      <c r="C39" s="73">
        <v>135726.98000000001</v>
      </c>
    </row>
    <row r="40" spans="1:3" x14ac:dyDescent="0.35">
      <c r="A40" s="67" t="s">
        <v>209</v>
      </c>
      <c r="B40" s="67" t="s">
        <v>210</v>
      </c>
      <c r="C40" s="73">
        <v>301152.03000000003</v>
      </c>
    </row>
    <row r="41" spans="1:3" x14ac:dyDescent="0.35">
      <c r="A41" s="67" t="s">
        <v>211</v>
      </c>
      <c r="B41" s="67" t="s">
        <v>212</v>
      </c>
      <c r="C41" s="73">
        <v>453.62</v>
      </c>
    </row>
    <row r="42" spans="1:3" x14ac:dyDescent="0.35">
      <c r="A42" s="67" t="s">
        <v>458</v>
      </c>
      <c r="B42" s="67" t="s">
        <v>459</v>
      </c>
      <c r="C42" s="73">
        <v>7500</v>
      </c>
    </row>
    <row r="43" spans="1:3" x14ac:dyDescent="0.35">
      <c r="A43" s="67" t="s">
        <v>213</v>
      </c>
      <c r="B43" s="67" t="s">
        <v>214</v>
      </c>
      <c r="C43" s="73">
        <v>479760.62</v>
      </c>
    </row>
    <row r="44" spans="1:3" x14ac:dyDescent="0.35">
      <c r="A44" s="67" t="s">
        <v>215</v>
      </c>
      <c r="B44" s="67" t="s">
        <v>216</v>
      </c>
      <c r="C44" s="73">
        <v>1719.9</v>
      </c>
    </row>
    <row r="45" spans="1:3" x14ac:dyDescent="0.35">
      <c r="A45" s="67" t="s">
        <v>217</v>
      </c>
      <c r="B45" s="67" t="s">
        <v>218</v>
      </c>
      <c r="C45" s="73">
        <v>19507695.140000001</v>
      </c>
    </row>
    <row r="46" spans="1:3" x14ac:dyDescent="0.35">
      <c r="A46" s="67" t="s">
        <v>219</v>
      </c>
      <c r="B46" s="67" t="s">
        <v>220</v>
      </c>
      <c r="C46" s="73">
        <v>5802472.8499999996</v>
      </c>
    </row>
    <row r="47" spans="1:3" x14ac:dyDescent="0.35">
      <c r="A47" s="67" t="s">
        <v>460</v>
      </c>
      <c r="B47" s="67" t="s">
        <v>461</v>
      </c>
      <c r="C47" s="73">
        <v>136315.18</v>
      </c>
    </row>
    <row r="48" spans="1:3" x14ac:dyDescent="0.35">
      <c r="A48" s="67" t="s">
        <v>462</v>
      </c>
      <c r="B48" s="67" t="s">
        <v>463</v>
      </c>
      <c r="C48" s="73">
        <v>48721.15</v>
      </c>
    </row>
    <row r="49" spans="1:3" x14ac:dyDescent="0.35">
      <c r="A49" s="67" t="s">
        <v>221</v>
      </c>
      <c r="B49" s="67" t="s">
        <v>222</v>
      </c>
      <c r="C49" s="73">
        <v>3218459.47</v>
      </c>
    </row>
    <row r="50" spans="1:3" x14ac:dyDescent="0.35">
      <c r="A50" s="67" t="s">
        <v>464</v>
      </c>
      <c r="B50" s="67" t="s">
        <v>465</v>
      </c>
      <c r="C50" s="73">
        <v>136800</v>
      </c>
    </row>
    <row r="51" spans="1:3" x14ac:dyDescent="0.35">
      <c r="A51" s="67" t="s">
        <v>223</v>
      </c>
      <c r="B51" s="67" t="s">
        <v>224</v>
      </c>
      <c r="C51" s="73">
        <v>458228.21</v>
      </c>
    </row>
    <row r="52" spans="1:3" x14ac:dyDescent="0.35">
      <c r="A52" s="67" t="s">
        <v>225</v>
      </c>
      <c r="B52" s="67" t="s">
        <v>226</v>
      </c>
      <c r="C52" s="73">
        <v>3296432.74</v>
      </c>
    </row>
    <row r="53" spans="1:3" x14ac:dyDescent="0.35">
      <c r="A53" s="67" t="s">
        <v>227</v>
      </c>
      <c r="B53" s="67" t="s">
        <v>228</v>
      </c>
      <c r="C53" s="73">
        <v>800</v>
      </c>
    </row>
    <row r="54" spans="1:3" x14ac:dyDescent="0.35">
      <c r="A54" s="67" t="s">
        <v>229</v>
      </c>
      <c r="B54" s="67" t="s">
        <v>230</v>
      </c>
      <c r="C54" s="73">
        <v>122700</v>
      </c>
    </row>
    <row r="55" spans="1:3" x14ac:dyDescent="0.35">
      <c r="A55" s="67" t="s">
        <v>466</v>
      </c>
      <c r="B55" s="67" t="s">
        <v>467</v>
      </c>
      <c r="C55" s="73">
        <v>210000</v>
      </c>
    </row>
    <row r="56" spans="1:3" x14ac:dyDescent="0.35">
      <c r="A56" s="67" t="s">
        <v>231</v>
      </c>
      <c r="B56" s="67" t="s">
        <v>232</v>
      </c>
      <c r="C56" s="73">
        <v>20222.71</v>
      </c>
    </row>
    <row r="57" spans="1:3" x14ac:dyDescent="0.35">
      <c r="A57" s="67" t="s">
        <v>233</v>
      </c>
      <c r="B57" s="67" t="s">
        <v>234</v>
      </c>
      <c r="C57" s="73">
        <v>318605.21999999997</v>
      </c>
    </row>
    <row r="58" spans="1:3" x14ac:dyDescent="0.35">
      <c r="A58" s="67" t="s">
        <v>235</v>
      </c>
      <c r="B58" s="67" t="s">
        <v>236</v>
      </c>
      <c r="C58" s="73">
        <v>474110.18</v>
      </c>
    </row>
    <row r="59" spans="1:3" x14ac:dyDescent="0.35">
      <c r="A59" s="67" t="s">
        <v>237</v>
      </c>
      <c r="B59" s="67" t="s">
        <v>238</v>
      </c>
      <c r="C59" s="73">
        <v>9600</v>
      </c>
    </row>
    <row r="60" spans="1:3" x14ac:dyDescent="0.35">
      <c r="A60" s="67" t="s">
        <v>239</v>
      </c>
      <c r="B60" s="67" t="s">
        <v>240</v>
      </c>
      <c r="C60" s="73">
        <v>404415.96</v>
      </c>
    </row>
    <row r="61" spans="1:3" x14ac:dyDescent="0.35">
      <c r="A61" s="67" t="s">
        <v>241</v>
      </c>
      <c r="B61" s="67" t="s">
        <v>242</v>
      </c>
      <c r="C61" s="73">
        <v>41790</v>
      </c>
    </row>
    <row r="62" spans="1:3" x14ac:dyDescent="0.35">
      <c r="A62" s="67" t="s">
        <v>468</v>
      </c>
      <c r="B62" s="67" t="s">
        <v>469</v>
      </c>
      <c r="C62" s="73">
        <v>1000</v>
      </c>
    </row>
    <row r="63" spans="1:3" x14ac:dyDescent="0.35">
      <c r="A63" s="67" t="s">
        <v>243</v>
      </c>
      <c r="B63" s="67" t="s">
        <v>244</v>
      </c>
      <c r="C63" s="73">
        <v>270195.81</v>
      </c>
    </row>
    <row r="64" spans="1:3" x14ac:dyDescent="0.35">
      <c r="A64" s="67" t="s">
        <v>245</v>
      </c>
      <c r="B64" s="67" t="s">
        <v>246</v>
      </c>
      <c r="C64" s="73">
        <v>2074656.92</v>
      </c>
    </row>
    <row r="65" spans="1:3" x14ac:dyDescent="0.35">
      <c r="A65" s="67" t="s">
        <v>247</v>
      </c>
      <c r="B65" s="67" t="s">
        <v>248</v>
      </c>
      <c r="C65" s="73">
        <v>707185.13</v>
      </c>
    </row>
    <row r="66" spans="1:3" x14ac:dyDescent="0.35">
      <c r="A66" s="67" t="s">
        <v>249</v>
      </c>
      <c r="B66" s="67" t="s">
        <v>250</v>
      </c>
      <c r="C66" s="73">
        <v>50036500.799999997</v>
      </c>
    </row>
    <row r="67" spans="1:3" x14ac:dyDescent="0.35">
      <c r="A67" s="67" t="s">
        <v>251</v>
      </c>
      <c r="B67" s="67" t="s">
        <v>252</v>
      </c>
      <c r="C67" s="73">
        <v>6000</v>
      </c>
    </row>
    <row r="68" spans="1:3" x14ac:dyDescent="0.35">
      <c r="A68" s="67" t="s">
        <v>253</v>
      </c>
      <c r="B68" s="67" t="s">
        <v>254</v>
      </c>
      <c r="C68" s="73">
        <v>78429845.689999998</v>
      </c>
    </row>
    <row r="69" spans="1:3" x14ac:dyDescent="0.35">
      <c r="A69" s="67" t="s">
        <v>255</v>
      </c>
      <c r="B69" s="67" t="s">
        <v>256</v>
      </c>
      <c r="C69" s="73">
        <v>157218429.15000001</v>
      </c>
    </row>
    <row r="70" spans="1:3" x14ac:dyDescent="0.35">
      <c r="A70" s="67" t="s">
        <v>257</v>
      </c>
      <c r="B70" s="67" t="s">
        <v>258</v>
      </c>
      <c r="C70" s="73">
        <v>1409.68</v>
      </c>
    </row>
    <row r="71" spans="1:3" x14ac:dyDescent="0.35">
      <c r="A71" s="67" t="s">
        <v>259</v>
      </c>
      <c r="B71" s="67" t="s">
        <v>260</v>
      </c>
      <c r="C71" s="73">
        <v>1244001.82</v>
      </c>
    </row>
    <row r="72" spans="1:3" x14ac:dyDescent="0.35">
      <c r="A72" s="67" t="s">
        <v>261</v>
      </c>
      <c r="B72" s="67" t="s">
        <v>262</v>
      </c>
      <c r="C72" s="73">
        <v>159928.04</v>
      </c>
    </row>
    <row r="73" spans="1:3" x14ac:dyDescent="0.35">
      <c r="A73" s="67" t="s">
        <v>263</v>
      </c>
      <c r="B73" s="67" t="s">
        <v>264</v>
      </c>
      <c r="C73" s="73">
        <v>211700</v>
      </c>
    </row>
    <row r="74" spans="1:3" x14ac:dyDescent="0.35">
      <c r="A74" s="67" t="s">
        <v>265</v>
      </c>
      <c r="B74" s="67" t="s">
        <v>266</v>
      </c>
      <c r="C74" s="73">
        <v>161204700.00999999</v>
      </c>
    </row>
    <row r="75" spans="1:3" ht="15" thickBot="1" x14ac:dyDescent="0.4">
      <c r="A75" s="67" t="s">
        <v>470</v>
      </c>
      <c r="B75" s="67" t="s">
        <v>471</v>
      </c>
      <c r="C75" s="73">
        <v>30328.48</v>
      </c>
    </row>
    <row r="76" spans="1:3" ht="35" customHeight="1" thickBot="1" x14ac:dyDescent="0.4">
      <c r="A76" s="124" t="s">
        <v>267</v>
      </c>
      <c r="B76" s="125"/>
      <c r="C76" s="68">
        <f>SUM(C3:C75)</f>
        <v>1245937387.74</v>
      </c>
    </row>
    <row r="79" spans="1:3" x14ac:dyDescent="0.35">
      <c r="C79" s="25"/>
    </row>
  </sheetData>
  <mergeCells count="2">
    <mergeCell ref="B1:C1"/>
    <mergeCell ref="A76:B7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A49DF-FDA5-42B2-8BE5-12A644A75A49}">
  <dimension ref="A1:L158"/>
  <sheetViews>
    <sheetView zoomScale="70" zoomScaleNormal="70" workbookViewId="0">
      <selection activeCell="C1" sqref="C1:L1"/>
    </sheetView>
  </sheetViews>
  <sheetFormatPr defaultRowHeight="14.5" x14ac:dyDescent="0.35"/>
  <cols>
    <col min="1" max="1" width="18.54296875" bestFit="1" customWidth="1"/>
    <col min="2" max="2" width="35.26953125" style="87" customWidth="1"/>
    <col min="3" max="11" width="17" customWidth="1"/>
    <col min="12" max="12" width="17.1796875" customWidth="1"/>
  </cols>
  <sheetData>
    <row r="1" spans="1:12" ht="73.5" customHeight="1" thickBot="1" x14ac:dyDescent="0.4">
      <c r="A1" s="85"/>
      <c r="B1" s="86"/>
      <c r="C1" s="146" t="s">
        <v>624</v>
      </c>
      <c r="D1" s="147"/>
      <c r="E1" s="147"/>
      <c r="F1" s="147"/>
      <c r="G1" s="147"/>
      <c r="H1" s="147"/>
      <c r="I1" s="147"/>
      <c r="J1" s="147"/>
      <c r="K1" s="147"/>
      <c r="L1" s="147"/>
    </row>
    <row r="2" spans="1:12" ht="36.75" customHeight="1" x14ac:dyDescent="0.35">
      <c r="A2" s="118" t="s">
        <v>136</v>
      </c>
      <c r="B2" s="121" t="s">
        <v>137</v>
      </c>
      <c r="C2" s="142" t="s">
        <v>268</v>
      </c>
      <c r="D2" s="143"/>
      <c r="E2" s="144"/>
      <c r="F2" s="142" t="s">
        <v>269</v>
      </c>
      <c r="G2" s="144"/>
      <c r="H2" s="70" t="s">
        <v>270</v>
      </c>
      <c r="I2" s="140" t="s">
        <v>271</v>
      </c>
      <c r="J2" s="145"/>
      <c r="K2" s="141"/>
      <c r="L2" s="148" t="s">
        <v>138</v>
      </c>
    </row>
    <row r="3" spans="1:12" s="87" customFormat="1" ht="58.5" customHeight="1" x14ac:dyDescent="0.35">
      <c r="A3" s="119"/>
      <c r="B3" s="122"/>
      <c r="C3" s="154" t="s">
        <v>625</v>
      </c>
      <c r="D3" s="154" t="s">
        <v>626</v>
      </c>
      <c r="E3" s="154" t="s">
        <v>627</v>
      </c>
      <c r="F3" s="154" t="s">
        <v>628</v>
      </c>
      <c r="G3" s="154" t="s">
        <v>629</v>
      </c>
      <c r="H3" s="154" t="s">
        <v>630</v>
      </c>
      <c r="I3" s="154" t="s">
        <v>631</v>
      </c>
      <c r="J3" s="154" t="s">
        <v>632</v>
      </c>
      <c r="K3" s="154" t="s">
        <v>633</v>
      </c>
      <c r="L3" s="155"/>
    </row>
    <row r="4" spans="1:12" ht="58.5" thickBot="1" x14ac:dyDescent="0.4">
      <c r="A4" s="120"/>
      <c r="B4" s="123"/>
      <c r="C4" s="106" t="s">
        <v>272</v>
      </c>
      <c r="D4" s="106" t="s">
        <v>273</v>
      </c>
      <c r="E4" s="106" t="s">
        <v>274</v>
      </c>
      <c r="F4" s="106" t="s">
        <v>275</v>
      </c>
      <c r="G4" s="106" t="s">
        <v>276</v>
      </c>
      <c r="H4" s="106" t="s">
        <v>277</v>
      </c>
      <c r="I4" s="106" t="s">
        <v>278</v>
      </c>
      <c r="J4" s="106" t="s">
        <v>279</v>
      </c>
      <c r="K4" s="106" t="s">
        <v>280</v>
      </c>
      <c r="L4" s="149"/>
    </row>
    <row r="5" spans="1:12" ht="29" x14ac:dyDescent="0.35">
      <c r="A5" s="71" t="s">
        <v>472</v>
      </c>
      <c r="B5" s="72" t="s">
        <v>281</v>
      </c>
      <c r="C5" s="74">
        <v>2381991.1383239999</v>
      </c>
      <c r="D5" s="74">
        <v>0</v>
      </c>
      <c r="E5" s="74">
        <v>0</v>
      </c>
      <c r="F5" s="74">
        <v>797497.91491799999</v>
      </c>
      <c r="G5" s="74">
        <v>0</v>
      </c>
      <c r="H5" s="74">
        <v>321379.75675799994</v>
      </c>
      <c r="I5" s="74">
        <v>0</v>
      </c>
      <c r="J5" s="74">
        <v>0</v>
      </c>
      <c r="K5" s="74">
        <v>0</v>
      </c>
      <c r="L5" s="75">
        <v>3500868.8099999996</v>
      </c>
    </row>
    <row r="6" spans="1:12" ht="29" x14ac:dyDescent="0.35">
      <c r="A6" s="76" t="s">
        <v>473</v>
      </c>
      <c r="B6" s="77" t="s">
        <v>282</v>
      </c>
      <c r="C6" s="74">
        <v>111281022.31634596</v>
      </c>
      <c r="D6" s="74">
        <v>0</v>
      </c>
      <c r="E6" s="74">
        <v>0</v>
      </c>
      <c r="F6" s="74">
        <v>92769800.889262959</v>
      </c>
      <c r="G6" s="74">
        <v>0</v>
      </c>
      <c r="H6" s="74">
        <v>0</v>
      </c>
      <c r="I6" s="74">
        <v>0</v>
      </c>
      <c r="J6" s="74">
        <v>63066369.104390971</v>
      </c>
      <c r="K6" s="74">
        <v>0</v>
      </c>
      <c r="L6" s="75">
        <v>267117192.30999988</v>
      </c>
    </row>
    <row r="7" spans="1:12" ht="29" x14ac:dyDescent="0.35">
      <c r="A7" s="76" t="s">
        <v>474</v>
      </c>
      <c r="B7" s="77" t="s">
        <v>283</v>
      </c>
      <c r="C7" s="74">
        <v>161923.24646799994</v>
      </c>
      <c r="D7" s="74">
        <v>0</v>
      </c>
      <c r="E7" s="74">
        <v>0</v>
      </c>
      <c r="F7" s="74">
        <v>134987.86245399996</v>
      </c>
      <c r="G7" s="74">
        <v>0</v>
      </c>
      <c r="H7" s="74">
        <v>0</v>
      </c>
      <c r="I7" s="74">
        <v>0</v>
      </c>
      <c r="J7" s="74">
        <v>91766.871077999953</v>
      </c>
      <c r="K7" s="74">
        <v>0</v>
      </c>
      <c r="L7" s="75">
        <v>388677.97999999986</v>
      </c>
    </row>
    <row r="8" spans="1:12" ht="43.5" x14ac:dyDescent="0.35">
      <c r="A8" s="76" t="s">
        <v>475</v>
      </c>
      <c r="B8" s="77" t="s">
        <v>284</v>
      </c>
      <c r="C8" s="74">
        <v>10000087.804908006</v>
      </c>
      <c r="D8" s="74">
        <v>0</v>
      </c>
      <c r="E8" s="74">
        <v>0</v>
      </c>
      <c r="F8" s="74">
        <v>8338143.044274006</v>
      </c>
      <c r="G8" s="74">
        <v>0</v>
      </c>
      <c r="H8" s="74">
        <v>0</v>
      </c>
      <c r="I8" s="74">
        <v>0</v>
      </c>
      <c r="J8" s="74">
        <v>5667356.5308180042</v>
      </c>
      <c r="K8" s="74">
        <v>0</v>
      </c>
      <c r="L8" s="75">
        <v>24005587.380000014</v>
      </c>
    </row>
    <row r="9" spans="1:12" ht="29" x14ac:dyDescent="0.35">
      <c r="A9" s="76" t="s">
        <v>476</v>
      </c>
      <c r="B9" s="152" t="s">
        <v>477</v>
      </c>
      <c r="C9" s="74">
        <v>111773.74667200001</v>
      </c>
      <c r="D9" s="74">
        <v>0</v>
      </c>
      <c r="E9" s="74">
        <v>0</v>
      </c>
      <c r="F9" s="74">
        <v>93180.562215999991</v>
      </c>
      <c r="G9" s="74">
        <v>0</v>
      </c>
      <c r="H9" s="74">
        <v>0</v>
      </c>
      <c r="I9" s="74">
        <v>0</v>
      </c>
      <c r="J9" s="74">
        <v>63345.611112000013</v>
      </c>
      <c r="K9" s="74">
        <v>0</v>
      </c>
      <c r="L9" s="75">
        <v>268299.92000000004</v>
      </c>
    </row>
    <row r="10" spans="1:12" ht="29" x14ac:dyDescent="0.35">
      <c r="A10" s="76" t="s">
        <v>478</v>
      </c>
      <c r="B10" s="77" t="s">
        <v>285</v>
      </c>
      <c r="C10" s="74">
        <v>10390440.323426997</v>
      </c>
      <c r="D10" s="74">
        <v>0</v>
      </c>
      <c r="E10" s="74">
        <v>0</v>
      </c>
      <c r="F10" s="74">
        <v>10437133.043426998</v>
      </c>
      <c r="G10" s="74">
        <v>0</v>
      </c>
      <c r="H10" s="74">
        <v>1273684.2431459995</v>
      </c>
      <c r="I10" s="74">
        <v>0</v>
      </c>
      <c r="J10" s="74">
        <v>11691.460000000001</v>
      </c>
      <c r="K10" s="74">
        <v>0</v>
      </c>
      <c r="L10" s="75">
        <v>22112949.069999997</v>
      </c>
    </row>
    <row r="11" spans="1:12" ht="58" x14ac:dyDescent="0.35">
      <c r="A11" s="76" t="s">
        <v>479</v>
      </c>
      <c r="B11" s="77" t="s">
        <v>286</v>
      </c>
      <c r="C11" s="74">
        <v>807.54</v>
      </c>
      <c r="D11" s="74">
        <v>0</v>
      </c>
      <c r="E11" s="74">
        <v>0</v>
      </c>
      <c r="F11" s="74">
        <v>1999.99</v>
      </c>
      <c r="G11" s="74">
        <v>0</v>
      </c>
      <c r="H11" s="74">
        <v>0</v>
      </c>
      <c r="I11" s="74">
        <v>0</v>
      </c>
      <c r="J11" s="74">
        <v>186199.47000000003</v>
      </c>
      <c r="K11" s="74">
        <v>0</v>
      </c>
      <c r="L11" s="75">
        <v>189007.00000000003</v>
      </c>
    </row>
    <row r="12" spans="1:12" x14ac:dyDescent="0.35">
      <c r="A12" s="76" t="s">
        <v>480</v>
      </c>
      <c r="B12" s="77" t="s">
        <v>287</v>
      </c>
      <c r="C12" s="74">
        <v>13018498.129999785</v>
      </c>
      <c r="D12" s="74">
        <v>4706034.399999979</v>
      </c>
      <c r="E12" s="74">
        <v>1217286.7300000021</v>
      </c>
      <c r="F12" s="74">
        <v>0</v>
      </c>
      <c r="G12" s="74">
        <v>0</v>
      </c>
      <c r="H12" s="74">
        <v>0</v>
      </c>
      <c r="I12" s="74">
        <v>0</v>
      </c>
      <c r="J12" s="74">
        <v>670178.19000000088</v>
      </c>
      <c r="K12" s="74">
        <v>0</v>
      </c>
      <c r="L12" s="75">
        <v>19611997.449999765</v>
      </c>
    </row>
    <row r="13" spans="1:12" x14ac:dyDescent="0.35">
      <c r="A13" s="76" t="s">
        <v>481</v>
      </c>
      <c r="B13" s="77" t="s">
        <v>288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  <c r="H13" s="74">
        <v>0</v>
      </c>
      <c r="I13" s="74">
        <v>0</v>
      </c>
      <c r="J13" s="74">
        <v>1009440.2000000002</v>
      </c>
      <c r="K13" s="74">
        <v>0</v>
      </c>
      <c r="L13" s="75">
        <v>1009440.2000000002</v>
      </c>
    </row>
    <row r="14" spans="1:12" x14ac:dyDescent="0.35">
      <c r="A14" s="76" t="s">
        <v>482</v>
      </c>
      <c r="B14" s="77" t="s">
        <v>289</v>
      </c>
      <c r="C14" s="74">
        <v>96308.040000000008</v>
      </c>
      <c r="D14" s="74">
        <v>0</v>
      </c>
      <c r="E14" s="74">
        <v>0</v>
      </c>
      <c r="F14" s="74">
        <v>0</v>
      </c>
      <c r="G14" s="74">
        <v>0</v>
      </c>
      <c r="H14" s="74">
        <v>0</v>
      </c>
      <c r="I14" s="74">
        <v>0</v>
      </c>
      <c r="J14" s="74">
        <v>813632.82</v>
      </c>
      <c r="K14" s="74">
        <v>0</v>
      </c>
      <c r="L14" s="75">
        <v>909940.86</v>
      </c>
    </row>
    <row r="15" spans="1:12" x14ac:dyDescent="0.35">
      <c r="A15" s="76" t="s">
        <v>483</v>
      </c>
      <c r="B15" s="77" t="s">
        <v>290</v>
      </c>
      <c r="C15" s="74">
        <v>2808150.3500002222</v>
      </c>
      <c r="D15" s="74">
        <v>77504253.860000432</v>
      </c>
      <c r="E15" s="74">
        <v>253117.59999999887</v>
      </c>
      <c r="F15" s="74">
        <v>165800.70999999964</v>
      </c>
      <c r="G15" s="74">
        <v>258.24</v>
      </c>
      <c r="H15" s="74">
        <v>0</v>
      </c>
      <c r="I15" s="74">
        <v>0</v>
      </c>
      <c r="J15" s="74">
        <v>10838.789999999995</v>
      </c>
      <c r="K15" s="74">
        <v>0</v>
      </c>
      <c r="L15" s="75">
        <v>80742419.550000638</v>
      </c>
    </row>
    <row r="16" spans="1:12" ht="29" x14ac:dyDescent="0.35">
      <c r="A16" s="76" t="s">
        <v>484</v>
      </c>
      <c r="B16" s="77" t="s">
        <v>291</v>
      </c>
      <c r="C16" s="74">
        <v>6387642.701117998</v>
      </c>
      <c r="D16" s="74">
        <v>0</v>
      </c>
      <c r="E16" s="74">
        <v>0</v>
      </c>
      <c r="F16" s="74">
        <v>5325079.9570289981</v>
      </c>
      <c r="G16" s="74">
        <v>0</v>
      </c>
      <c r="H16" s="74">
        <v>0</v>
      </c>
      <c r="I16" s="74">
        <v>0</v>
      </c>
      <c r="J16" s="74">
        <v>3620073.0718529993</v>
      </c>
      <c r="K16" s="74">
        <v>0</v>
      </c>
      <c r="L16" s="75">
        <v>15332795.729999995</v>
      </c>
    </row>
    <row r="17" spans="1:12" x14ac:dyDescent="0.35">
      <c r="A17" s="76" t="s">
        <v>485</v>
      </c>
      <c r="B17" s="77" t="s">
        <v>292</v>
      </c>
      <c r="C17" s="74">
        <v>1967.68</v>
      </c>
      <c r="D17" s="74">
        <v>0</v>
      </c>
      <c r="E17" s="74">
        <v>0</v>
      </c>
      <c r="F17" s="74">
        <v>2385.36</v>
      </c>
      <c r="G17" s="74">
        <v>22.48</v>
      </c>
      <c r="H17" s="74">
        <v>0</v>
      </c>
      <c r="I17" s="74">
        <v>0</v>
      </c>
      <c r="J17" s="74">
        <v>1840.44</v>
      </c>
      <c r="K17" s="74">
        <v>0</v>
      </c>
      <c r="L17" s="75">
        <v>6215.9599999999991</v>
      </c>
    </row>
    <row r="18" spans="1:12" x14ac:dyDescent="0.35">
      <c r="A18" s="76" t="s">
        <v>486</v>
      </c>
      <c r="B18" s="77" t="s">
        <v>293</v>
      </c>
      <c r="C18" s="74">
        <v>498366.23986799986</v>
      </c>
      <c r="D18" s="74">
        <v>0</v>
      </c>
      <c r="E18" s="74">
        <v>0</v>
      </c>
      <c r="F18" s="74">
        <v>166854.54062599994</v>
      </c>
      <c r="G18" s="74">
        <v>0</v>
      </c>
      <c r="H18" s="74">
        <v>67239.889505999978</v>
      </c>
      <c r="I18" s="74">
        <v>0</v>
      </c>
      <c r="J18" s="74">
        <v>0</v>
      </c>
      <c r="K18" s="74">
        <v>0</v>
      </c>
      <c r="L18" s="75">
        <v>732460.66999999981</v>
      </c>
    </row>
    <row r="19" spans="1:12" ht="29" x14ac:dyDescent="0.35">
      <c r="A19" s="76" t="s">
        <v>487</v>
      </c>
      <c r="B19" s="77" t="s">
        <v>294</v>
      </c>
      <c r="C19" s="74">
        <v>204516.70000000033</v>
      </c>
      <c r="D19" s="74">
        <v>38259.179999999935</v>
      </c>
      <c r="E19" s="74">
        <v>18823.249999999989</v>
      </c>
      <c r="F19" s="74">
        <v>26842335.149999958</v>
      </c>
      <c r="G19" s="74">
        <v>8255.1499999999978</v>
      </c>
      <c r="H19" s="74">
        <v>0</v>
      </c>
      <c r="I19" s="74">
        <v>63.75</v>
      </c>
      <c r="J19" s="74">
        <v>22241.309999999987</v>
      </c>
      <c r="K19" s="74">
        <v>1518.7700000000002</v>
      </c>
      <c r="L19" s="75">
        <v>27136013.259999953</v>
      </c>
    </row>
    <row r="20" spans="1:12" x14ac:dyDescent="0.35">
      <c r="A20" s="76" t="s">
        <v>488</v>
      </c>
      <c r="B20" s="77" t="s">
        <v>295</v>
      </c>
      <c r="C20" s="74">
        <v>3503.7</v>
      </c>
      <c r="D20" s="74">
        <v>2594</v>
      </c>
      <c r="E20" s="74">
        <v>0</v>
      </c>
      <c r="F20" s="74">
        <v>16</v>
      </c>
      <c r="G20" s="74">
        <v>0</v>
      </c>
      <c r="H20" s="74">
        <v>0</v>
      </c>
      <c r="I20" s="74">
        <v>0</v>
      </c>
      <c r="J20" s="74">
        <v>68881.25</v>
      </c>
      <c r="K20" s="74">
        <v>0</v>
      </c>
      <c r="L20" s="75">
        <v>74994.95</v>
      </c>
    </row>
    <row r="21" spans="1:12" ht="29" x14ac:dyDescent="0.35">
      <c r="A21" s="76" t="s">
        <v>489</v>
      </c>
      <c r="B21" s="77" t="s">
        <v>296</v>
      </c>
      <c r="C21" s="74">
        <v>1907647.27</v>
      </c>
      <c r="D21" s="74">
        <v>0</v>
      </c>
      <c r="E21" s="74">
        <v>0</v>
      </c>
      <c r="F21" s="74">
        <v>29981</v>
      </c>
      <c r="G21" s="74">
        <v>0</v>
      </c>
      <c r="H21" s="74">
        <v>0</v>
      </c>
      <c r="I21" s="74">
        <v>0</v>
      </c>
      <c r="J21" s="74">
        <v>0</v>
      </c>
      <c r="K21" s="74">
        <v>0</v>
      </c>
      <c r="L21" s="75">
        <v>1937628.27</v>
      </c>
    </row>
    <row r="22" spans="1:12" ht="29" x14ac:dyDescent="0.35">
      <c r="A22" s="76" t="s">
        <v>490</v>
      </c>
      <c r="B22" s="77" t="s">
        <v>297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  <c r="H22" s="74">
        <v>0</v>
      </c>
      <c r="I22" s="74">
        <v>0</v>
      </c>
      <c r="J22" s="74">
        <v>525388</v>
      </c>
      <c r="K22" s="74">
        <v>0</v>
      </c>
      <c r="L22" s="75">
        <v>525388</v>
      </c>
    </row>
    <row r="23" spans="1:12" x14ac:dyDescent="0.35">
      <c r="A23" s="76" t="s">
        <v>491</v>
      </c>
      <c r="B23" s="77" t="s">
        <v>298</v>
      </c>
      <c r="C23" s="74">
        <v>0</v>
      </c>
      <c r="D23" s="74">
        <v>0</v>
      </c>
      <c r="E23" s="74">
        <v>0</v>
      </c>
      <c r="F23" s="74">
        <v>0</v>
      </c>
      <c r="G23" s="74">
        <v>0</v>
      </c>
      <c r="H23" s="74">
        <v>0</v>
      </c>
      <c r="I23" s="74">
        <v>0</v>
      </c>
      <c r="J23" s="74">
        <v>133501</v>
      </c>
      <c r="K23" s="74">
        <v>0</v>
      </c>
      <c r="L23" s="75">
        <v>133501</v>
      </c>
    </row>
    <row r="24" spans="1:12" ht="29" x14ac:dyDescent="0.35">
      <c r="A24" s="76" t="s">
        <v>492</v>
      </c>
      <c r="B24" s="77" t="s">
        <v>299</v>
      </c>
      <c r="C24" s="74">
        <v>20421.349999999999</v>
      </c>
      <c r="D24" s="74">
        <v>0</v>
      </c>
      <c r="E24" s="74">
        <v>0</v>
      </c>
      <c r="F24" s="74">
        <v>98</v>
      </c>
      <c r="G24" s="74">
        <v>0</v>
      </c>
      <c r="H24" s="74">
        <v>0</v>
      </c>
      <c r="I24" s="74">
        <v>0</v>
      </c>
      <c r="J24" s="74">
        <v>184040.36000000004</v>
      </c>
      <c r="K24" s="74">
        <v>0</v>
      </c>
      <c r="L24" s="75">
        <v>204559.71000000005</v>
      </c>
    </row>
    <row r="25" spans="1:12" x14ac:dyDescent="0.35">
      <c r="A25" s="76" t="s">
        <v>493</v>
      </c>
      <c r="B25" s="77" t="s">
        <v>300</v>
      </c>
      <c r="C25" s="74">
        <v>21018.91</v>
      </c>
      <c r="D25" s="74">
        <v>0</v>
      </c>
      <c r="E25" s="74">
        <v>0</v>
      </c>
      <c r="F25" s="74">
        <v>8236.6099999999988</v>
      </c>
      <c r="G25" s="74">
        <v>3605.63</v>
      </c>
      <c r="H25" s="74">
        <v>0</v>
      </c>
      <c r="I25" s="74">
        <v>0</v>
      </c>
      <c r="J25" s="74">
        <v>5173.5099999999993</v>
      </c>
      <c r="K25" s="74">
        <v>0</v>
      </c>
      <c r="L25" s="75">
        <v>38034.659999999996</v>
      </c>
    </row>
    <row r="26" spans="1:12" x14ac:dyDescent="0.35">
      <c r="A26" s="76" t="s">
        <v>494</v>
      </c>
      <c r="B26" s="77" t="s">
        <v>301</v>
      </c>
      <c r="C26" s="74">
        <v>1329599.8099999994</v>
      </c>
      <c r="D26" s="74">
        <v>42544.18</v>
      </c>
      <c r="E26" s="74">
        <v>93960.89999999998</v>
      </c>
      <c r="F26" s="74">
        <v>185683.05</v>
      </c>
      <c r="G26" s="74">
        <v>15756.560000000001</v>
      </c>
      <c r="H26" s="74">
        <v>0</v>
      </c>
      <c r="I26" s="74">
        <v>6638.4400000000005</v>
      </c>
      <c r="J26" s="74">
        <v>79598.76999999999</v>
      </c>
      <c r="K26" s="74">
        <v>0</v>
      </c>
      <c r="L26" s="75">
        <v>1753781.7099999993</v>
      </c>
    </row>
    <row r="27" spans="1:12" x14ac:dyDescent="0.35">
      <c r="A27" s="76" t="s">
        <v>495</v>
      </c>
      <c r="B27" s="77" t="s">
        <v>302</v>
      </c>
      <c r="C27" s="74">
        <v>264268.36999999965</v>
      </c>
      <c r="D27" s="74">
        <v>12333.2</v>
      </c>
      <c r="E27" s="74">
        <v>23747.530000000006</v>
      </c>
      <c r="F27" s="74">
        <v>96732.63</v>
      </c>
      <c r="G27" s="74">
        <v>36190.94</v>
      </c>
      <c r="H27" s="74">
        <v>0</v>
      </c>
      <c r="I27" s="74">
        <v>2932.9099999999994</v>
      </c>
      <c r="J27" s="74">
        <v>408549.60000000079</v>
      </c>
      <c r="K27" s="74">
        <v>11805.16</v>
      </c>
      <c r="L27" s="75">
        <v>856560.34000000043</v>
      </c>
    </row>
    <row r="28" spans="1:12" x14ac:dyDescent="0.35">
      <c r="A28" s="76" t="s">
        <v>496</v>
      </c>
      <c r="B28" s="77" t="s">
        <v>303</v>
      </c>
      <c r="C28" s="74">
        <v>0</v>
      </c>
      <c r="D28" s="74">
        <v>1060</v>
      </c>
      <c r="E28" s="74">
        <v>0</v>
      </c>
      <c r="F28" s="74">
        <v>163.92</v>
      </c>
      <c r="G28" s="74">
        <v>826.45</v>
      </c>
      <c r="H28" s="74">
        <v>0</v>
      </c>
      <c r="I28" s="74">
        <v>0</v>
      </c>
      <c r="J28" s="74">
        <v>2265.7199999999998</v>
      </c>
      <c r="K28" s="74">
        <v>0</v>
      </c>
      <c r="L28" s="75">
        <v>4316.09</v>
      </c>
    </row>
    <row r="29" spans="1:12" x14ac:dyDescent="0.35">
      <c r="A29" s="76" t="s">
        <v>497</v>
      </c>
      <c r="B29" s="77" t="s">
        <v>304</v>
      </c>
      <c r="C29" s="74">
        <v>5761449.0500000231</v>
      </c>
      <c r="D29" s="74">
        <v>377285.28000000044</v>
      </c>
      <c r="E29" s="74">
        <v>1792379.3599999957</v>
      </c>
      <c r="F29" s="74">
        <v>394771.48</v>
      </c>
      <c r="G29" s="74">
        <v>53342.159999999974</v>
      </c>
      <c r="H29" s="74">
        <v>0</v>
      </c>
      <c r="I29" s="74">
        <v>0</v>
      </c>
      <c r="J29" s="74">
        <v>164570.22000000003</v>
      </c>
      <c r="K29" s="74">
        <v>65580.640000000014</v>
      </c>
      <c r="L29" s="75">
        <v>8609378.19000002</v>
      </c>
    </row>
    <row r="30" spans="1:12" x14ac:dyDescent="0.35">
      <c r="A30" s="76" t="s">
        <v>498</v>
      </c>
      <c r="B30" s="77" t="s">
        <v>305</v>
      </c>
      <c r="C30" s="74">
        <v>645108.43999999983</v>
      </c>
      <c r="D30" s="74">
        <v>185009.32000000004</v>
      </c>
      <c r="E30" s="74">
        <v>69085.23</v>
      </c>
      <c r="F30" s="74">
        <v>79631.789999999994</v>
      </c>
      <c r="G30" s="74">
        <v>75281.229999999952</v>
      </c>
      <c r="H30" s="74">
        <v>0</v>
      </c>
      <c r="I30" s="74">
        <v>8511.76</v>
      </c>
      <c r="J30" s="74">
        <v>679767.15000000014</v>
      </c>
      <c r="K30" s="74">
        <v>29115.33</v>
      </c>
      <c r="L30" s="75">
        <v>1771510.25</v>
      </c>
    </row>
    <row r="31" spans="1:12" ht="29" x14ac:dyDescent="0.35">
      <c r="A31" s="76" t="s">
        <v>499</v>
      </c>
      <c r="B31" s="77" t="s">
        <v>500</v>
      </c>
      <c r="C31" s="74">
        <v>0</v>
      </c>
      <c r="D31" s="74">
        <v>0</v>
      </c>
      <c r="E31" s="74">
        <v>0</v>
      </c>
      <c r="F31" s="74">
        <v>0</v>
      </c>
      <c r="G31" s="74">
        <v>0</v>
      </c>
      <c r="H31" s="74">
        <v>0</v>
      </c>
      <c r="I31" s="74">
        <v>0</v>
      </c>
      <c r="J31" s="74">
        <v>560806.94000000029</v>
      </c>
      <c r="K31" s="74">
        <v>0</v>
      </c>
      <c r="L31" s="75">
        <v>560806.94000000029</v>
      </c>
    </row>
    <row r="32" spans="1:12" ht="43.5" x14ac:dyDescent="0.35">
      <c r="A32" s="76" t="s">
        <v>501</v>
      </c>
      <c r="B32" s="77" t="s">
        <v>306</v>
      </c>
      <c r="C32" s="74">
        <v>0</v>
      </c>
      <c r="D32" s="74">
        <v>0</v>
      </c>
      <c r="E32" s="74">
        <v>0</v>
      </c>
      <c r="F32" s="74">
        <v>0</v>
      </c>
      <c r="G32" s="74">
        <v>0</v>
      </c>
      <c r="H32" s="74">
        <v>0</v>
      </c>
      <c r="I32" s="74">
        <v>0</v>
      </c>
      <c r="J32" s="74">
        <v>180636.47</v>
      </c>
      <c r="K32" s="74">
        <v>0</v>
      </c>
      <c r="L32" s="75">
        <v>180636.47</v>
      </c>
    </row>
    <row r="33" spans="1:12" x14ac:dyDescent="0.35">
      <c r="A33" s="76" t="s">
        <v>502</v>
      </c>
      <c r="B33" s="77" t="s">
        <v>307</v>
      </c>
      <c r="C33" s="74">
        <v>1350609.3041020022</v>
      </c>
      <c r="D33" s="74">
        <v>314695.97000000003</v>
      </c>
      <c r="E33" s="74">
        <v>157845.26999999999</v>
      </c>
      <c r="F33" s="74">
        <v>313675.02688099997</v>
      </c>
      <c r="G33" s="74">
        <v>2237.3700000000003</v>
      </c>
      <c r="H33" s="74">
        <v>0</v>
      </c>
      <c r="I33" s="74">
        <v>122.65</v>
      </c>
      <c r="J33" s="74">
        <v>142797.75901700003</v>
      </c>
      <c r="K33" s="74">
        <v>8747.49</v>
      </c>
      <c r="L33" s="75">
        <v>2290730.8400000022</v>
      </c>
    </row>
    <row r="34" spans="1:12" x14ac:dyDescent="0.35">
      <c r="A34" s="76" t="s">
        <v>503</v>
      </c>
      <c r="B34" s="77" t="s">
        <v>308</v>
      </c>
      <c r="C34" s="74">
        <v>79627.34</v>
      </c>
      <c r="D34" s="74">
        <v>3525.95</v>
      </c>
      <c r="E34" s="74">
        <v>0</v>
      </c>
      <c r="F34" s="74">
        <v>59646.390000000007</v>
      </c>
      <c r="G34" s="74">
        <v>3236.99</v>
      </c>
      <c r="H34" s="74">
        <v>0</v>
      </c>
      <c r="I34" s="74">
        <v>0</v>
      </c>
      <c r="J34" s="74">
        <v>96843.209999999992</v>
      </c>
      <c r="K34" s="74">
        <v>0</v>
      </c>
      <c r="L34" s="75">
        <v>242879.87999999998</v>
      </c>
    </row>
    <row r="35" spans="1:12" ht="29" x14ac:dyDescent="0.35">
      <c r="A35" s="76" t="s">
        <v>504</v>
      </c>
      <c r="B35" s="77" t="s">
        <v>309</v>
      </c>
      <c r="C35" s="74">
        <v>323299.24000000022</v>
      </c>
      <c r="D35" s="74">
        <v>36910.44</v>
      </c>
      <c r="E35" s="74">
        <v>82868.09</v>
      </c>
      <c r="F35" s="74">
        <v>79390.070000000007</v>
      </c>
      <c r="G35" s="74">
        <v>11236.79</v>
      </c>
      <c r="H35" s="74">
        <v>0</v>
      </c>
      <c r="I35" s="74">
        <v>0</v>
      </c>
      <c r="J35" s="74">
        <v>74811.070000000007</v>
      </c>
      <c r="K35" s="74">
        <v>7340</v>
      </c>
      <c r="L35" s="75">
        <v>615855.70000000019</v>
      </c>
    </row>
    <row r="36" spans="1:12" ht="29" x14ac:dyDescent="0.35">
      <c r="A36" s="76" t="s">
        <v>505</v>
      </c>
      <c r="B36" s="77" t="s">
        <v>310</v>
      </c>
      <c r="C36" s="74">
        <v>81446.17</v>
      </c>
      <c r="D36" s="74">
        <v>0</v>
      </c>
      <c r="E36" s="74">
        <v>0</v>
      </c>
      <c r="F36" s="74">
        <v>0</v>
      </c>
      <c r="G36" s="74">
        <v>0</v>
      </c>
      <c r="H36" s="74">
        <v>0</v>
      </c>
      <c r="I36" s="74">
        <v>0</v>
      </c>
      <c r="J36" s="74">
        <v>7914.5</v>
      </c>
      <c r="K36" s="74">
        <v>0</v>
      </c>
      <c r="L36" s="75">
        <v>89360.67</v>
      </c>
    </row>
    <row r="37" spans="1:12" ht="29" x14ac:dyDescent="0.35">
      <c r="A37" s="76" t="s">
        <v>506</v>
      </c>
      <c r="B37" s="77" t="s">
        <v>311</v>
      </c>
      <c r="C37" s="74">
        <v>254712.58999999994</v>
      </c>
      <c r="D37" s="74">
        <v>6682</v>
      </c>
      <c r="E37" s="74">
        <v>0</v>
      </c>
      <c r="F37" s="74">
        <v>90310.36</v>
      </c>
      <c r="G37" s="74">
        <v>0</v>
      </c>
      <c r="H37" s="74">
        <v>0</v>
      </c>
      <c r="I37" s="74">
        <v>415</v>
      </c>
      <c r="J37" s="74">
        <v>71751.51999999999</v>
      </c>
      <c r="K37" s="74">
        <v>1700</v>
      </c>
      <c r="L37" s="75">
        <v>425571.47</v>
      </c>
    </row>
    <row r="38" spans="1:12" x14ac:dyDescent="0.35">
      <c r="A38" s="76" t="s">
        <v>507</v>
      </c>
      <c r="B38" s="77" t="s">
        <v>312</v>
      </c>
      <c r="C38" s="74">
        <v>1653.9999999999998</v>
      </c>
      <c r="D38" s="74">
        <v>0</v>
      </c>
      <c r="E38" s="74">
        <v>0</v>
      </c>
      <c r="F38" s="74">
        <v>172.70000000000005</v>
      </c>
      <c r="G38" s="74">
        <v>329.64</v>
      </c>
      <c r="H38" s="74">
        <v>0</v>
      </c>
      <c r="I38" s="74">
        <v>2827.81</v>
      </c>
      <c r="J38" s="74">
        <v>145228.13999999998</v>
      </c>
      <c r="K38" s="74">
        <v>33.540000000000006</v>
      </c>
      <c r="L38" s="75">
        <v>150245.82999999999</v>
      </c>
    </row>
    <row r="39" spans="1:12" x14ac:dyDescent="0.35">
      <c r="A39" s="76" t="s">
        <v>508</v>
      </c>
      <c r="B39" s="77" t="s">
        <v>313</v>
      </c>
      <c r="C39" s="74">
        <v>24629.819999999992</v>
      </c>
      <c r="D39" s="74">
        <v>7878.6400000000012</v>
      </c>
      <c r="E39" s="74">
        <v>0</v>
      </c>
      <c r="F39" s="74">
        <v>0</v>
      </c>
      <c r="G39" s="74">
        <v>428.41999999999985</v>
      </c>
      <c r="H39" s="74">
        <v>0</v>
      </c>
      <c r="I39" s="74">
        <v>8</v>
      </c>
      <c r="J39" s="74">
        <v>667293.23000000021</v>
      </c>
      <c r="K39" s="74">
        <v>0</v>
      </c>
      <c r="L39" s="75">
        <v>700238.11000000022</v>
      </c>
    </row>
    <row r="40" spans="1:12" ht="29" x14ac:dyDescent="0.35">
      <c r="A40" s="76" t="s">
        <v>509</v>
      </c>
      <c r="B40" s="77" t="s">
        <v>314</v>
      </c>
      <c r="C40" s="74">
        <v>5593041.4300000044</v>
      </c>
      <c r="D40" s="74">
        <v>24209.99</v>
      </c>
      <c r="E40" s="74">
        <v>116063.71000000004</v>
      </c>
      <c r="F40" s="74">
        <v>227833.92999999993</v>
      </c>
      <c r="G40" s="74">
        <v>19271.3</v>
      </c>
      <c r="H40" s="74">
        <v>0</v>
      </c>
      <c r="I40" s="74">
        <v>0</v>
      </c>
      <c r="J40" s="74">
        <v>136970.85000000006</v>
      </c>
      <c r="K40" s="74">
        <v>1035.72</v>
      </c>
      <c r="L40" s="75">
        <v>6118426.9300000034</v>
      </c>
    </row>
    <row r="41" spans="1:12" x14ac:dyDescent="0.35">
      <c r="A41" s="76" t="s">
        <v>510</v>
      </c>
      <c r="B41" s="77" t="s">
        <v>315</v>
      </c>
      <c r="C41" s="74">
        <v>1273807.9119570025</v>
      </c>
      <c r="D41" s="74">
        <v>0</v>
      </c>
      <c r="E41" s="74">
        <v>0</v>
      </c>
      <c r="F41" s="74">
        <v>3193913.6435500067</v>
      </c>
      <c r="G41" s="74">
        <v>410646.03988500091</v>
      </c>
      <c r="H41" s="74">
        <v>0</v>
      </c>
      <c r="I41" s="74">
        <v>0</v>
      </c>
      <c r="J41" s="74">
        <v>489554.49460800097</v>
      </c>
      <c r="K41" s="74">
        <v>0</v>
      </c>
      <c r="L41" s="75">
        <v>5367922.090000011</v>
      </c>
    </row>
    <row r="42" spans="1:12" x14ac:dyDescent="0.35">
      <c r="A42" s="76" t="s">
        <v>511</v>
      </c>
      <c r="B42" s="77" t="s">
        <v>316</v>
      </c>
      <c r="C42" s="74">
        <v>280972.7942139993</v>
      </c>
      <c r="D42" s="74">
        <v>0</v>
      </c>
      <c r="E42" s="74">
        <v>0</v>
      </c>
      <c r="F42" s="74">
        <v>703858.33209999814</v>
      </c>
      <c r="G42" s="74">
        <v>90496.071269999768</v>
      </c>
      <c r="H42" s="74">
        <v>0</v>
      </c>
      <c r="I42" s="74">
        <v>0</v>
      </c>
      <c r="J42" s="74">
        <v>107885.51241599972</v>
      </c>
      <c r="K42" s="74">
        <v>0</v>
      </c>
      <c r="L42" s="75">
        <v>1183212.7099999969</v>
      </c>
    </row>
    <row r="43" spans="1:12" x14ac:dyDescent="0.35">
      <c r="A43" s="76" t="s">
        <v>512</v>
      </c>
      <c r="B43" s="77" t="s">
        <v>317</v>
      </c>
      <c r="C43" s="74">
        <v>195668.13308699988</v>
      </c>
      <c r="D43" s="74">
        <v>0</v>
      </c>
      <c r="E43" s="74">
        <v>0</v>
      </c>
      <c r="F43" s="74">
        <v>490613.31304999971</v>
      </c>
      <c r="G43" s="74">
        <v>63078.854534999962</v>
      </c>
      <c r="H43" s="74">
        <v>0</v>
      </c>
      <c r="I43" s="74">
        <v>0</v>
      </c>
      <c r="J43" s="74">
        <v>75256.999327999947</v>
      </c>
      <c r="K43" s="74">
        <v>0</v>
      </c>
      <c r="L43" s="75">
        <v>824617.29999999958</v>
      </c>
    </row>
    <row r="44" spans="1:12" x14ac:dyDescent="0.35">
      <c r="A44" s="76" t="s">
        <v>513</v>
      </c>
      <c r="B44" s="77" t="s">
        <v>318</v>
      </c>
      <c r="C44" s="74">
        <v>0</v>
      </c>
      <c r="D44" s="74">
        <v>0</v>
      </c>
      <c r="E44" s="74">
        <v>0</v>
      </c>
      <c r="F44" s="74">
        <v>0</v>
      </c>
      <c r="G44" s="74">
        <v>120182.48999999999</v>
      </c>
      <c r="H44" s="74">
        <v>0</v>
      </c>
      <c r="I44" s="74">
        <v>0</v>
      </c>
      <c r="J44" s="74">
        <v>9485.9699999999993</v>
      </c>
      <c r="K44" s="74">
        <v>0</v>
      </c>
      <c r="L44" s="75">
        <v>129668.45999999999</v>
      </c>
    </row>
    <row r="45" spans="1:12" x14ac:dyDescent="0.35">
      <c r="A45" s="76" t="s">
        <v>514</v>
      </c>
      <c r="B45" s="77" t="s">
        <v>319</v>
      </c>
      <c r="C45" s="74">
        <v>579076.21514899994</v>
      </c>
      <c r="D45" s="74">
        <v>1159.53</v>
      </c>
      <c r="E45" s="74">
        <v>0</v>
      </c>
      <c r="F45" s="74">
        <v>1431866.3923499999</v>
      </c>
      <c r="G45" s="74">
        <v>837928.83144500002</v>
      </c>
      <c r="H45" s="74">
        <v>0</v>
      </c>
      <c r="I45" s="74">
        <v>0</v>
      </c>
      <c r="J45" s="74">
        <v>495147.09105599998</v>
      </c>
      <c r="K45" s="74">
        <v>0</v>
      </c>
      <c r="L45" s="75">
        <v>3345178.06</v>
      </c>
    </row>
    <row r="46" spans="1:12" x14ac:dyDescent="0.35">
      <c r="A46" s="76" t="s">
        <v>515</v>
      </c>
      <c r="B46" s="77" t="s">
        <v>320</v>
      </c>
      <c r="C46" s="74">
        <v>31217.87</v>
      </c>
      <c r="D46" s="74">
        <v>0</v>
      </c>
      <c r="E46" s="74">
        <v>0</v>
      </c>
      <c r="F46" s="74">
        <v>382269.75</v>
      </c>
      <c r="G46" s="74">
        <v>28675.9</v>
      </c>
      <c r="H46" s="74">
        <v>0</v>
      </c>
      <c r="I46" s="74">
        <v>0</v>
      </c>
      <c r="J46" s="74">
        <v>306037.14999999997</v>
      </c>
      <c r="K46" s="74">
        <v>0</v>
      </c>
      <c r="L46" s="75">
        <v>748200.66999999993</v>
      </c>
    </row>
    <row r="47" spans="1:12" x14ac:dyDescent="0.35">
      <c r="A47" s="76" t="s">
        <v>516</v>
      </c>
      <c r="B47" s="77" t="s">
        <v>321</v>
      </c>
      <c r="C47" s="74">
        <v>9944.4700000000012</v>
      </c>
      <c r="D47" s="74">
        <v>9616.2699999999986</v>
      </c>
      <c r="E47" s="74">
        <v>0</v>
      </c>
      <c r="F47" s="74">
        <v>3257.1400000000003</v>
      </c>
      <c r="G47" s="74">
        <v>647</v>
      </c>
      <c r="H47" s="74">
        <v>0</v>
      </c>
      <c r="I47" s="74">
        <v>0</v>
      </c>
      <c r="J47" s="74">
        <v>41383.729999999989</v>
      </c>
      <c r="K47" s="74">
        <v>0</v>
      </c>
      <c r="L47" s="75">
        <v>64848.609999999986</v>
      </c>
    </row>
    <row r="48" spans="1:12" ht="29" x14ac:dyDescent="0.35">
      <c r="A48" s="76" t="s">
        <v>517</v>
      </c>
      <c r="B48" s="77" t="s">
        <v>322</v>
      </c>
      <c r="C48" s="74">
        <v>26132.87</v>
      </c>
      <c r="D48" s="74">
        <v>665</v>
      </c>
      <c r="E48" s="74">
        <v>13312.130000000001</v>
      </c>
      <c r="F48" s="74">
        <v>7500</v>
      </c>
      <c r="G48" s="74">
        <v>0</v>
      </c>
      <c r="H48" s="74">
        <v>0</v>
      </c>
      <c r="I48" s="74">
        <v>0</v>
      </c>
      <c r="J48" s="74">
        <v>5316.79</v>
      </c>
      <c r="K48" s="74">
        <v>0</v>
      </c>
      <c r="L48" s="75">
        <v>52926.79</v>
      </c>
    </row>
    <row r="49" spans="1:12" x14ac:dyDescent="0.35">
      <c r="A49" s="76" t="s">
        <v>518</v>
      </c>
      <c r="B49" s="77" t="s">
        <v>323</v>
      </c>
      <c r="C49" s="74">
        <v>22684.83</v>
      </c>
      <c r="D49" s="74">
        <v>5415.14</v>
      </c>
      <c r="E49" s="74">
        <v>3662.34</v>
      </c>
      <c r="F49" s="74">
        <v>12990.890000000005</v>
      </c>
      <c r="G49" s="74">
        <v>6777.079999999999</v>
      </c>
      <c r="H49" s="74">
        <v>0</v>
      </c>
      <c r="I49" s="74">
        <v>1080</v>
      </c>
      <c r="J49" s="74">
        <v>1321121.2699999993</v>
      </c>
      <c r="K49" s="74">
        <v>2359.6</v>
      </c>
      <c r="L49" s="75">
        <v>1376091.1499999994</v>
      </c>
    </row>
    <row r="50" spans="1:12" x14ac:dyDescent="0.35">
      <c r="A50" s="76" t="s">
        <v>519</v>
      </c>
      <c r="B50" s="77" t="s">
        <v>324</v>
      </c>
      <c r="C50" s="74">
        <v>1437303.0599999994</v>
      </c>
      <c r="D50" s="74">
        <v>41381.170000000006</v>
      </c>
      <c r="E50" s="74">
        <v>19025.59</v>
      </c>
      <c r="F50" s="74">
        <v>88928.469999999987</v>
      </c>
      <c r="G50" s="74">
        <v>30881.350000000002</v>
      </c>
      <c r="H50" s="74">
        <v>0</v>
      </c>
      <c r="I50" s="74">
        <v>0</v>
      </c>
      <c r="J50" s="74">
        <v>2807896.6100000008</v>
      </c>
      <c r="K50" s="74">
        <v>2360</v>
      </c>
      <c r="L50" s="75">
        <v>4427776.25</v>
      </c>
    </row>
    <row r="51" spans="1:12" x14ac:dyDescent="0.35">
      <c r="A51" s="76" t="s">
        <v>520</v>
      </c>
      <c r="B51" s="77" t="s">
        <v>325</v>
      </c>
      <c r="C51" s="74">
        <v>75499.030000000028</v>
      </c>
      <c r="D51" s="74">
        <v>3750</v>
      </c>
      <c r="E51" s="74">
        <v>1705.1200000000001</v>
      </c>
      <c r="F51" s="74">
        <v>10315.919999999998</v>
      </c>
      <c r="G51" s="74">
        <v>9220.4700000000012</v>
      </c>
      <c r="H51" s="74">
        <v>0</v>
      </c>
      <c r="I51" s="74">
        <v>0</v>
      </c>
      <c r="J51" s="74">
        <v>177851.89999999994</v>
      </c>
      <c r="K51" s="74">
        <v>1010</v>
      </c>
      <c r="L51" s="75">
        <v>279352.43999999994</v>
      </c>
    </row>
    <row r="52" spans="1:12" x14ac:dyDescent="0.35">
      <c r="A52" s="76" t="s">
        <v>521</v>
      </c>
      <c r="B52" s="153" t="s">
        <v>522</v>
      </c>
      <c r="C52" s="74">
        <v>0</v>
      </c>
      <c r="D52" s="74">
        <v>0</v>
      </c>
      <c r="E52" s="74">
        <v>0</v>
      </c>
      <c r="F52" s="74">
        <v>19804.93</v>
      </c>
      <c r="G52" s="74">
        <v>0</v>
      </c>
      <c r="H52" s="74">
        <v>0</v>
      </c>
      <c r="I52" s="74">
        <v>0</v>
      </c>
      <c r="J52" s="74">
        <v>37220</v>
      </c>
      <c r="K52" s="74">
        <v>0</v>
      </c>
      <c r="L52" s="75">
        <v>57024.93</v>
      </c>
    </row>
    <row r="53" spans="1:12" ht="29" x14ac:dyDescent="0.35">
      <c r="A53" s="76" t="s">
        <v>523</v>
      </c>
      <c r="B53" s="77" t="s">
        <v>326</v>
      </c>
      <c r="C53" s="74">
        <v>214667.19999999995</v>
      </c>
      <c r="D53" s="74">
        <v>0</v>
      </c>
      <c r="E53" s="74">
        <v>0</v>
      </c>
      <c r="F53" s="74">
        <v>0</v>
      </c>
      <c r="G53" s="74">
        <v>53693.689999999995</v>
      </c>
      <c r="H53" s="74">
        <v>0</v>
      </c>
      <c r="I53" s="74">
        <v>0</v>
      </c>
      <c r="J53" s="74">
        <v>0</v>
      </c>
      <c r="K53" s="74">
        <v>0</v>
      </c>
      <c r="L53" s="75">
        <v>268360.88999999996</v>
      </c>
    </row>
    <row r="54" spans="1:12" ht="43.5" x14ac:dyDescent="0.35">
      <c r="A54" s="76" t="s">
        <v>524</v>
      </c>
      <c r="B54" s="77" t="s">
        <v>327</v>
      </c>
      <c r="C54" s="74">
        <v>625.77</v>
      </c>
      <c r="D54" s="74">
        <v>387.52</v>
      </c>
      <c r="E54" s="74">
        <v>0</v>
      </c>
      <c r="F54" s="74">
        <v>1230.55</v>
      </c>
      <c r="G54" s="74">
        <v>133.32</v>
      </c>
      <c r="H54" s="74">
        <v>0</v>
      </c>
      <c r="I54" s="74">
        <v>0</v>
      </c>
      <c r="J54" s="74">
        <v>3104.1600000000003</v>
      </c>
      <c r="K54" s="74">
        <v>0</v>
      </c>
      <c r="L54" s="75">
        <v>5481.3200000000006</v>
      </c>
    </row>
    <row r="55" spans="1:12" ht="29" x14ac:dyDescent="0.35">
      <c r="A55" s="76" t="s">
        <v>525</v>
      </c>
      <c r="B55" s="77" t="s">
        <v>328</v>
      </c>
      <c r="C55" s="74">
        <v>716702.42</v>
      </c>
      <c r="D55" s="74">
        <v>0</v>
      </c>
      <c r="E55" s="74">
        <v>0</v>
      </c>
      <c r="F55" s="74">
        <v>0</v>
      </c>
      <c r="G55" s="74">
        <v>69833.22</v>
      </c>
      <c r="H55" s="74">
        <v>0</v>
      </c>
      <c r="I55" s="74">
        <v>0</v>
      </c>
      <c r="J55" s="74">
        <v>1846629.64</v>
      </c>
      <c r="K55" s="74">
        <v>0</v>
      </c>
      <c r="L55" s="75">
        <v>2633165.2799999998</v>
      </c>
    </row>
    <row r="56" spans="1:12" ht="29" x14ac:dyDescent="0.35">
      <c r="A56" s="76" t="s">
        <v>526</v>
      </c>
      <c r="B56" s="77" t="s">
        <v>329</v>
      </c>
      <c r="C56" s="74">
        <v>740597.46999999986</v>
      </c>
      <c r="D56" s="74">
        <v>50424.14</v>
      </c>
      <c r="E56" s="74">
        <v>96872.650000000009</v>
      </c>
      <c r="F56" s="74">
        <v>43013.55</v>
      </c>
      <c r="G56" s="74">
        <v>29815.309999999998</v>
      </c>
      <c r="H56" s="74">
        <v>0</v>
      </c>
      <c r="I56" s="74">
        <v>0</v>
      </c>
      <c r="J56" s="74">
        <v>633138.78999999992</v>
      </c>
      <c r="K56" s="74">
        <v>52401.9</v>
      </c>
      <c r="L56" s="75">
        <v>1646263.8099999996</v>
      </c>
    </row>
    <row r="57" spans="1:12" ht="29" x14ac:dyDescent="0.35">
      <c r="A57" s="76" t="s">
        <v>527</v>
      </c>
      <c r="B57" s="77" t="s">
        <v>330</v>
      </c>
      <c r="C57" s="74">
        <v>824816.30999999994</v>
      </c>
      <c r="D57" s="74">
        <v>87370</v>
      </c>
      <c r="E57" s="74">
        <v>114461.48</v>
      </c>
      <c r="F57" s="74">
        <v>107073.66</v>
      </c>
      <c r="G57" s="74">
        <v>2644203.6999999997</v>
      </c>
      <c r="H57" s="74">
        <v>0</v>
      </c>
      <c r="I57" s="74">
        <v>162412.04</v>
      </c>
      <c r="J57" s="74">
        <v>7736192.990000003</v>
      </c>
      <c r="K57" s="74">
        <v>122017.70999999999</v>
      </c>
      <c r="L57" s="75">
        <v>11798547.890000004</v>
      </c>
    </row>
    <row r="58" spans="1:12" ht="29" x14ac:dyDescent="0.35">
      <c r="A58" s="76" t="s">
        <v>528</v>
      </c>
      <c r="B58" s="77" t="s">
        <v>331</v>
      </c>
      <c r="C58" s="74">
        <v>95363.27</v>
      </c>
      <c r="D58" s="74">
        <v>310.93</v>
      </c>
      <c r="E58" s="74">
        <v>5158.93</v>
      </c>
      <c r="F58" s="74">
        <v>8520.7999999999993</v>
      </c>
      <c r="G58" s="74">
        <v>76631.249999999985</v>
      </c>
      <c r="H58" s="74">
        <v>0</v>
      </c>
      <c r="I58" s="74">
        <v>0</v>
      </c>
      <c r="J58" s="74">
        <v>205447.68999999992</v>
      </c>
      <c r="K58" s="74">
        <v>23949.370000000003</v>
      </c>
      <c r="L58" s="75">
        <v>415382.23999999987</v>
      </c>
    </row>
    <row r="59" spans="1:12" ht="29" x14ac:dyDescent="0.35">
      <c r="A59" s="76" t="s">
        <v>529</v>
      </c>
      <c r="B59" s="77" t="s">
        <v>332</v>
      </c>
      <c r="C59" s="74">
        <v>132963.17000000001</v>
      </c>
      <c r="D59" s="74">
        <v>36513.57</v>
      </c>
      <c r="E59" s="74">
        <v>56798.869999999988</v>
      </c>
      <c r="F59" s="74">
        <v>554163.15000000026</v>
      </c>
      <c r="G59" s="74">
        <v>345258.35000000003</v>
      </c>
      <c r="H59" s="74">
        <v>0</v>
      </c>
      <c r="I59" s="74">
        <v>0</v>
      </c>
      <c r="J59" s="74">
        <v>111148.95</v>
      </c>
      <c r="K59" s="74">
        <v>0</v>
      </c>
      <c r="L59" s="75">
        <v>1236846.0600000003</v>
      </c>
    </row>
    <row r="60" spans="1:12" x14ac:dyDescent="0.35">
      <c r="A60" s="76" t="s">
        <v>530</v>
      </c>
      <c r="B60" s="77" t="s">
        <v>333</v>
      </c>
      <c r="C60" s="74">
        <v>106459.55000000006</v>
      </c>
      <c r="D60" s="74">
        <v>1500</v>
      </c>
      <c r="E60" s="74">
        <v>0</v>
      </c>
      <c r="F60" s="74">
        <v>9595.92</v>
      </c>
      <c r="G60" s="74">
        <v>0</v>
      </c>
      <c r="H60" s="74">
        <v>0</v>
      </c>
      <c r="I60" s="74">
        <v>0</v>
      </c>
      <c r="J60" s="74">
        <v>1342.5</v>
      </c>
      <c r="K60" s="74">
        <v>0</v>
      </c>
      <c r="L60" s="75">
        <v>118897.97000000006</v>
      </c>
    </row>
    <row r="61" spans="1:12" x14ac:dyDescent="0.35">
      <c r="A61" s="76" t="s">
        <v>531</v>
      </c>
      <c r="B61" s="77" t="s">
        <v>334</v>
      </c>
      <c r="C61" s="74">
        <v>0</v>
      </c>
      <c r="D61" s="74">
        <v>0</v>
      </c>
      <c r="E61" s="74">
        <v>0</v>
      </c>
      <c r="F61" s="74">
        <v>0</v>
      </c>
      <c r="G61" s="74">
        <v>0</v>
      </c>
      <c r="H61" s="74">
        <v>0</v>
      </c>
      <c r="I61" s="74">
        <v>0</v>
      </c>
      <c r="J61" s="74">
        <v>321683.70000000007</v>
      </c>
      <c r="K61" s="74">
        <v>0</v>
      </c>
      <c r="L61" s="75">
        <v>321683.70000000007</v>
      </c>
    </row>
    <row r="62" spans="1:12" x14ac:dyDescent="0.35">
      <c r="A62" s="76" t="s">
        <v>532</v>
      </c>
      <c r="B62" s="77" t="s">
        <v>335</v>
      </c>
      <c r="C62" s="74">
        <v>1544941.9100000011</v>
      </c>
      <c r="D62" s="74">
        <v>583836.44999999984</v>
      </c>
      <c r="E62" s="74">
        <v>502950.65000000008</v>
      </c>
      <c r="F62" s="74">
        <v>175864.0800000001</v>
      </c>
      <c r="G62" s="74">
        <v>0</v>
      </c>
      <c r="H62" s="74">
        <v>0</v>
      </c>
      <c r="I62" s="74">
        <v>0</v>
      </c>
      <c r="J62" s="74">
        <v>0</v>
      </c>
      <c r="K62" s="74">
        <v>0</v>
      </c>
      <c r="L62" s="75">
        <v>2807593.0900000008</v>
      </c>
    </row>
    <row r="63" spans="1:12" ht="29" x14ac:dyDescent="0.35">
      <c r="A63" s="76" t="s">
        <v>533</v>
      </c>
      <c r="B63" s="77" t="s">
        <v>336</v>
      </c>
      <c r="C63" s="74">
        <v>0</v>
      </c>
      <c r="D63" s="74">
        <v>128351.21000000002</v>
      </c>
      <c r="E63" s="74">
        <v>159665.7099999999</v>
      </c>
      <c r="F63" s="74">
        <v>0</v>
      </c>
      <c r="G63" s="74">
        <v>0</v>
      </c>
      <c r="H63" s="74">
        <v>0</v>
      </c>
      <c r="I63" s="74">
        <v>0</v>
      </c>
      <c r="J63" s="74">
        <v>0</v>
      </c>
      <c r="K63" s="74">
        <v>0</v>
      </c>
      <c r="L63" s="75">
        <v>288016.91999999993</v>
      </c>
    </row>
    <row r="64" spans="1:12" ht="29" x14ac:dyDescent="0.35">
      <c r="A64" s="76" t="s">
        <v>534</v>
      </c>
      <c r="B64" s="77" t="s">
        <v>337</v>
      </c>
      <c r="C64" s="74">
        <v>2430321.3899999992</v>
      </c>
      <c r="D64" s="74">
        <v>441028.51999999979</v>
      </c>
      <c r="E64" s="74">
        <v>193646.86999999994</v>
      </c>
      <c r="F64" s="74">
        <v>2723324.2700000009</v>
      </c>
      <c r="G64" s="74">
        <v>125150.43000000001</v>
      </c>
      <c r="H64" s="74">
        <v>0</v>
      </c>
      <c r="I64" s="74">
        <v>0</v>
      </c>
      <c r="J64" s="74">
        <v>551889.79</v>
      </c>
      <c r="K64" s="74">
        <v>29265.06</v>
      </c>
      <c r="L64" s="75">
        <v>6494626.3300000001</v>
      </c>
    </row>
    <row r="65" spans="1:12" x14ac:dyDescent="0.35">
      <c r="A65" s="76" t="s">
        <v>535</v>
      </c>
      <c r="B65" s="77" t="s">
        <v>338</v>
      </c>
      <c r="C65" s="74">
        <v>1362291.7499999986</v>
      </c>
      <c r="D65" s="74">
        <v>175077.41999999998</v>
      </c>
      <c r="E65" s="74">
        <v>142960.70000000007</v>
      </c>
      <c r="F65" s="74">
        <v>352120.48</v>
      </c>
      <c r="G65" s="74">
        <v>62961.269999999975</v>
      </c>
      <c r="H65" s="74">
        <v>0</v>
      </c>
      <c r="I65" s="74">
        <v>0</v>
      </c>
      <c r="J65" s="74">
        <v>129942.58000000007</v>
      </c>
      <c r="K65" s="74">
        <v>0</v>
      </c>
      <c r="L65" s="75">
        <v>2225354.1999999988</v>
      </c>
    </row>
    <row r="66" spans="1:12" x14ac:dyDescent="0.35">
      <c r="A66" s="76" t="s">
        <v>536</v>
      </c>
      <c r="B66" s="77" t="s">
        <v>339</v>
      </c>
      <c r="C66" s="74">
        <v>0</v>
      </c>
      <c r="D66" s="74">
        <v>0</v>
      </c>
      <c r="E66" s="74">
        <v>0</v>
      </c>
      <c r="F66" s="74">
        <v>5699.9199999999992</v>
      </c>
      <c r="G66" s="74">
        <v>9343.32</v>
      </c>
      <c r="H66" s="74">
        <v>0</v>
      </c>
      <c r="I66" s="74">
        <v>0</v>
      </c>
      <c r="J66" s="74">
        <v>0</v>
      </c>
      <c r="K66" s="74">
        <v>0</v>
      </c>
      <c r="L66" s="75">
        <v>15043.239999999998</v>
      </c>
    </row>
    <row r="67" spans="1:12" ht="29" x14ac:dyDescent="0.35">
      <c r="A67" s="76" t="s">
        <v>537</v>
      </c>
      <c r="B67" s="77" t="s">
        <v>340</v>
      </c>
      <c r="C67" s="74">
        <v>1077.06</v>
      </c>
      <c r="D67" s="74">
        <v>0</v>
      </c>
      <c r="E67" s="74">
        <v>0</v>
      </c>
      <c r="F67" s="74">
        <v>563.38</v>
      </c>
      <c r="G67" s="74">
        <v>201.7</v>
      </c>
      <c r="H67" s="74">
        <v>0</v>
      </c>
      <c r="I67" s="74">
        <v>0</v>
      </c>
      <c r="J67" s="74">
        <v>3163316.5199999986</v>
      </c>
      <c r="K67" s="74">
        <v>0</v>
      </c>
      <c r="L67" s="75">
        <v>3165158.6599999988</v>
      </c>
    </row>
    <row r="68" spans="1:12" x14ac:dyDescent="0.35">
      <c r="A68" s="76" t="s">
        <v>538</v>
      </c>
      <c r="B68" s="77" t="s">
        <v>341</v>
      </c>
      <c r="C68" s="74">
        <v>566.26</v>
      </c>
      <c r="D68" s="74">
        <v>6767.85</v>
      </c>
      <c r="E68" s="74">
        <v>0</v>
      </c>
      <c r="F68" s="74">
        <v>1799</v>
      </c>
      <c r="G68" s="74">
        <v>103789.25</v>
      </c>
      <c r="H68" s="74">
        <v>0</v>
      </c>
      <c r="I68" s="74">
        <v>0</v>
      </c>
      <c r="J68" s="74">
        <v>8824499.4199999999</v>
      </c>
      <c r="K68" s="74">
        <v>0</v>
      </c>
      <c r="L68" s="75">
        <v>8937421.7799999993</v>
      </c>
    </row>
    <row r="69" spans="1:12" x14ac:dyDescent="0.35">
      <c r="A69" s="76" t="s">
        <v>539</v>
      </c>
      <c r="B69" s="77" t="s">
        <v>342</v>
      </c>
      <c r="C69" s="74">
        <v>194765.85</v>
      </c>
      <c r="D69" s="74">
        <v>16780.760000000002</v>
      </c>
      <c r="E69" s="74">
        <v>0</v>
      </c>
      <c r="F69" s="74">
        <v>9200.9699999999993</v>
      </c>
      <c r="G69" s="74">
        <v>5830.08</v>
      </c>
      <c r="H69" s="74">
        <v>0</v>
      </c>
      <c r="I69" s="74">
        <v>216.19</v>
      </c>
      <c r="J69" s="74">
        <v>380454.74</v>
      </c>
      <c r="K69" s="74">
        <v>916</v>
      </c>
      <c r="L69" s="75">
        <v>608164.59</v>
      </c>
    </row>
    <row r="70" spans="1:12" x14ac:dyDescent="0.35">
      <c r="A70" s="76" t="s">
        <v>540</v>
      </c>
      <c r="B70" s="77" t="s">
        <v>343</v>
      </c>
      <c r="C70" s="74">
        <v>241035.33</v>
      </c>
      <c r="D70" s="74">
        <v>844.72</v>
      </c>
      <c r="E70" s="74">
        <v>26335.890000000003</v>
      </c>
      <c r="F70" s="74">
        <v>89167.570000000051</v>
      </c>
      <c r="G70" s="74">
        <v>0</v>
      </c>
      <c r="H70" s="74">
        <v>0</v>
      </c>
      <c r="I70" s="74">
        <v>0</v>
      </c>
      <c r="J70" s="74">
        <v>19202.78</v>
      </c>
      <c r="K70" s="74">
        <v>1687</v>
      </c>
      <c r="L70" s="75">
        <v>378273.29000000004</v>
      </c>
    </row>
    <row r="71" spans="1:12" ht="29" x14ac:dyDescent="0.35">
      <c r="A71" s="76" t="s">
        <v>541</v>
      </c>
      <c r="B71" s="77" t="s">
        <v>344</v>
      </c>
      <c r="C71" s="74">
        <v>203324.05</v>
      </c>
      <c r="D71" s="74">
        <v>5032.7199999999993</v>
      </c>
      <c r="E71" s="74">
        <v>0</v>
      </c>
      <c r="F71" s="74">
        <v>0</v>
      </c>
      <c r="G71" s="74">
        <v>7722.64</v>
      </c>
      <c r="H71" s="74">
        <v>0</v>
      </c>
      <c r="I71" s="74">
        <v>0</v>
      </c>
      <c r="J71" s="74">
        <v>195966.27999999988</v>
      </c>
      <c r="K71" s="74">
        <v>31586.76</v>
      </c>
      <c r="L71" s="75">
        <v>443632.4499999999</v>
      </c>
    </row>
    <row r="72" spans="1:12" x14ac:dyDescent="0.35">
      <c r="A72" s="76" t="s">
        <v>542</v>
      </c>
      <c r="B72" s="77" t="s">
        <v>345</v>
      </c>
      <c r="C72" s="74">
        <v>485667.16999999993</v>
      </c>
      <c r="D72" s="74">
        <v>316777.25</v>
      </c>
      <c r="E72" s="74">
        <v>120350.16</v>
      </c>
      <c r="F72" s="74">
        <v>0</v>
      </c>
      <c r="G72" s="74">
        <v>32970.46</v>
      </c>
      <c r="H72" s="74">
        <v>0</v>
      </c>
      <c r="I72" s="74">
        <v>0</v>
      </c>
      <c r="J72" s="74">
        <v>9195</v>
      </c>
      <c r="K72" s="74">
        <v>0</v>
      </c>
      <c r="L72" s="75">
        <v>964960.03999999992</v>
      </c>
    </row>
    <row r="73" spans="1:12" x14ac:dyDescent="0.35">
      <c r="A73" s="76" t="s">
        <v>543</v>
      </c>
      <c r="B73" s="77" t="s">
        <v>346</v>
      </c>
      <c r="C73" s="74">
        <v>2200</v>
      </c>
      <c r="D73" s="74">
        <v>0</v>
      </c>
      <c r="E73" s="74">
        <v>0</v>
      </c>
      <c r="F73" s="74">
        <v>0</v>
      </c>
      <c r="G73" s="74">
        <v>0</v>
      </c>
      <c r="H73" s="74">
        <v>0</v>
      </c>
      <c r="I73" s="74">
        <v>0</v>
      </c>
      <c r="J73" s="74">
        <v>63686.869999999995</v>
      </c>
      <c r="K73" s="74">
        <v>0</v>
      </c>
      <c r="L73" s="75">
        <v>65886.87</v>
      </c>
    </row>
    <row r="74" spans="1:12" x14ac:dyDescent="0.35">
      <c r="A74" s="76" t="s">
        <v>544</v>
      </c>
      <c r="B74" s="77" t="s">
        <v>347</v>
      </c>
      <c r="C74" s="74">
        <v>81637.749999999985</v>
      </c>
      <c r="D74" s="74">
        <v>1933.9399999999998</v>
      </c>
      <c r="E74" s="74">
        <v>14535.200000000004</v>
      </c>
      <c r="F74" s="74">
        <v>11108.810000000001</v>
      </c>
      <c r="G74" s="74">
        <v>1593.79</v>
      </c>
      <c r="H74" s="74">
        <v>0</v>
      </c>
      <c r="I74" s="74">
        <v>203.14</v>
      </c>
      <c r="J74" s="74">
        <v>66842.299999999959</v>
      </c>
      <c r="K74" s="74">
        <v>1202.6000000000001</v>
      </c>
      <c r="L74" s="75">
        <v>179057.52999999994</v>
      </c>
    </row>
    <row r="75" spans="1:12" x14ac:dyDescent="0.35">
      <c r="A75" s="76" t="s">
        <v>545</v>
      </c>
      <c r="B75" s="77" t="s">
        <v>348</v>
      </c>
      <c r="C75" s="74">
        <v>10163.650000000001</v>
      </c>
      <c r="D75" s="74">
        <v>4020.510000000002</v>
      </c>
      <c r="E75" s="74">
        <v>0</v>
      </c>
      <c r="F75" s="74">
        <v>0</v>
      </c>
      <c r="G75" s="74">
        <v>323.62</v>
      </c>
      <c r="H75" s="74">
        <v>0</v>
      </c>
      <c r="I75" s="74">
        <v>0</v>
      </c>
      <c r="J75" s="74">
        <v>30106.330000000027</v>
      </c>
      <c r="K75" s="74">
        <v>3500.88</v>
      </c>
      <c r="L75" s="75">
        <v>48114.990000000027</v>
      </c>
    </row>
    <row r="76" spans="1:12" ht="29" x14ac:dyDescent="0.35">
      <c r="A76" s="76" t="s">
        <v>546</v>
      </c>
      <c r="B76" s="77" t="s">
        <v>349</v>
      </c>
      <c r="C76" s="74">
        <v>0</v>
      </c>
      <c r="D76" s="74">
        <v>0</v>
      </c>
      <c r="E76" s="74">
        <v>0</v>
      </c>
      <c r="F76" s="74">
        <v>0</v>
      </c>
      <c r="G76" s="74">
        <v>0</v>
      </c>
      <c r="H76" s="74">
        <v>0</v>
      </c>
      <c r="I76" s="74">
        <v>0</v>
      </c>
      <c r="J76" s="74">
        <v>468182.49000000017</v>
      </c>
      <c r="K76" s="74">
        <v>0</v>
      </c>
      <c r="L76" s="75">
        <v>468182.49000000017</v>
      </c>
    </row>
    <row r="77" spans="1:12" x14ac:dyDescent="0.35">
      <c r="A77" s="76" t="s">
        <v>547</v>
      </c>
      <c r="B77" s="77" t="s">
        <v>350</v>
      </c>
      <c r="C77" s="74">
        <v>100978.04000000001</v>
      </c>
      <c r="D77" s="74">
        <v>14314.58</v>
      </c>
      <c r="E77" s="74">
        <v>14787.4</v>
      </c>
      <c r="F77" s="74">
        <v>7339.84</v>
      </c>
      <c r="G77" s="74">
        <v>40355</v>
      </c>
      <c r="H77" s="74">
        <v>0</v>
      </c>
      <c r="I77" s="74">
        <v>0</v>
      </c>
      <c r="J77" s="74">
        <v>2659321.1800000002</v>
      </c>
      <c r="K77" s="74">
        <v>9490</v>
      </c>
      <c r="L77" s="75">
        <v>2846586.04</v>
      </c>
    </row>
    <row r="78" spans="1:12" x14ac:dyDescent="0.35">
      <c r="A78" s="76" t="s">
        <v>548</v>
      </c>
      <c r="B78" s="77" t="s">
        <v>351</v>
      </c>
      <c r="C78" s="74">
        <v>8125.4299999999994</v>
      </c>
      <c r="D78" s="74">
        <v>0</v>
      </c>
      <c r="E78" s="74">
        <v>797.29</v>
      </c>
      <c r="F78" s="74">
        <v>0</v>
      </c>
      <c r="G78" s="74">
        <v>0</v>
      </c>
      <c r="H78" s="74">
        <v>0</v>
      </c>
      <c r="I78" s="74">
        <v>0</v>
      </c>
      <c r="J78" s="74">
        <v>18915</v>
      </c>
      <c r="K78" s="74">
        <v>0</v>
      </c>
      <c r="L78" s="75">
        <v>27837.72</v>
      </c>
    </row>
    <row r="79" spans="1:12" ht="29" x14ac:dyDescent="0.35">
      <c r="A79" s="76" t="s">
        <v>549</v>
      </c>
      <c r="B79" s="77" t="s">
        <v>352</v>
      </c>
      <c r="C79" s="74">
        <v>3262.99</v>
      </c>
      <c r="D79" s="74">
        <v>0</v>
      </c>
      <c r="E79" s="74">
        <v>4500</v>
      </c>
      <c r="F79" s="74">
        <v>27107.46</v>
      </c>
      <c r="G79" s="74">
        <v>24026.22</v>
      </c>
      <c r="H79" s="74">
        <v>0</v>
      </c>
      <c r="I79" s="74">
        <v>0</v>
      </c>
      <c r="J79" s="74">
        <v>12670</v>
      </c>
      <c r="K79" s="74">
        <v>0</v>
      </c>
      <c r="L79" s="75">
        <v>71566.67</v>
      </c>
    </row>
    <row r="80" spans="1:12" ht="29" x14ac:dyDescent="0.35">
      <c r="A80" s="76" t="s">
        <v>550</v>
      </c>
      <c r="B80" s="77" t="s">
        <v>353</v>
      </c>
      <c r="C80" s="74">
        <v>58248.49</v>
      </c>
      <c r="D80" s="74">
        <v>7772.25</v>
      </c>
      <c r="E80" s="74">
        <v>2827.08</v>
      </c>
      <c r="F80" s="74">
        <v>28057.33</v>
      </c>
      <c r="G80" s="74">
        <v>7090</v>
      </c>
      <c r="H80" s="74">
        <v>0</v>
      </c>
      <c r="I80" s="74">
        <v>0</v>
      </c>
      <c r="J80" s="74">
        <v>171166.88</v>
      </c>
      <c r="K80" s="74">
        <v>0</v>
      </c>
      <c r="L80" s="75">
        <v>275162.03000000003</v>
      </c>
    </row>
    <row r="81" spans="1:12" x14ac:dyDescent="0.35">
      <c r="A81" s="76" t="s">
        <v>551</v>
      </c>
      <c r="B81" s="77" t="s">
        <v>354</v>
      </c>
      <c r="C81" s="74">
        <v>7963.8099999999995</v>
      </c>
      <c r="D81" s="74">
        <v>0</v>
      </c>
      <c r="E81" s="74">
        <v>0</v>
      </c>
      <c r="F81" s="74">
        <v>270731.44</v>
      </c>
      <c r="G81" s="74">
        <v>250</v>
      </c>
      <c r="H81" s="74">
        <v>0</v>
      </c>
      <c r="I81" s="74">
        <v>0</v>
      </c>
      <c r="J81" s="74">
        <v>1113304.3700000001</v>
      </c>
      <c r="K81" s="74">
        <v>170</v>
      </c>
      <c r="L81" s="75">
        <v>1392419.62</v>
      </c>
    </row>
    <row r="82" spans="1:12" ht="29" x14ac:dyDescent="0.35">
      <c r="A82" s="76" t="s">
        <v>552</v>
      </c>
      <c r="B82" s="77" t="s">
        <v>355</v>
      </c>
      <c r="C82" s="74">
        <v>51208.480000000003</v>
      </c>
      <c r="D82" s="74">
        <v>13325</v>
      </c>
      <c r="E82" s="74">
        <v>135024.58000000002</v>
      </c>
      <c r="F82" s="74">
        <v>3160</v>
      </c>
      <c r="G82" s="74">
        <v>33600.960000000014</v>
      </c>
      <c r="H82" s="74">
        <v>0</v>
      </c>
      <c r="I82" s="74">
        <v>0</v>
      </c>
      <c r="J82" s="74">
        <v>72792.23</v>
      </c>
      <c r="K82" s="74">
        <v>0</v>
      </c>
      <c r="L82" s="75">
        <v>309111.25000000006</v>
      </c>
    </row>
    <row r="83" spans="1:12" ht="29" x14ac:dyDescent="0.35">
      <c r="A83" s="76" t="s">
        <v>553</v>
      </c>
      <c r="B83" s="77" t="s">
        <v>356</v>
      </c>
      <c r="C83" s="74">
        <v>245046.81</v>
      </c>
      <c r="D83" s="74">
        <v>9797.35</v>
      </c>
      <c r="E83" s="74">
        <v>11769.67</v>
      </c>
      <c r="F83" s="74">
        <v>48643.15</v>
      </c>
      <c r="G83" s="74">
        <v>18618.66</v>
      </c>
      <c r="H83" s="74">
        <v>0</v>
      </c>
      <c r="I83" s="74">
        <v>0</v>
      </c>
      <c r="J83" s="74">
        <v>246046.02</v>
      </c>
      <c r="K83" s="74">
        <v>16356</v>
      </c>
      <c r="L83" s="75">
        <v>596277.66</v>
      </c>
    </row>
    <row r="84" spans="1:12" x14ac:dyDescent="0.35">
      <c r="A84" s="76" t="s">
        <v>554</v>
      </c>
      <c r="B84" s="77" t="s">
        <v>357</v>
      </c>
      <c r="C84" s="74">
        <v>526550.6599999998</v>
      </c>
      <c r="D84" s="74">
        <v>17598.159999999996</v>
      </c>
      <c r="E84" s="74">
        <v>3711.24</v>
      </c>
      <c r="F84" s="74">
        <v>71389.53</v>
      </c>
      <c r="G84" s="74">
        <v>0</v>
      </c>
      <c r="H84" s="74">
        <v>0</v>
      </c>
      <c r="I84" s="74">
        <v>0</v>
      </c>
      <c r="J84" s="74">
        <v>92384.560000000012</v>
      </c>
      <c r="K84" s="74">
        <v>0</v>
      </c>
      <c r="L84" s="75">
        <v>711634.14999999991</v>
      </c>
    </row>
    <row r="85" spans="1:12" ht="29" x14ac:dyDescent="0.35">
      <c r="A85" s="76" t="s">
        <v>555</v>
      </c>
      <c r="B85" s="77" t="s">
        <v>358</v>
      </c>
      <c r="C85" s="74">
        <v>0</v>
      </c>
      <c r="D85" s="74">
        <v>0</v>
      </c>
      <c r="E85" s="74">
        <v>0</v>
      </c>
      <c r="F85" s="74">
        <v>0</v>
      </c>
      <c r="G85" s="74">
        <v>0</v>
      </c>
      <c r="H85" s="74">
        <v>0</v>
      </c>
      <c r="I85" s="74">
        <v>40990.840000000004</v>
      </c>
      <c r="J85" s="74">
        <v>0</v>
      </c>
      <c r="K85" s="74">
        <v>0</v>
      </c>
      <c r="L85" s="75">
        <v>40990.840000000004</v>
      </c>
    </row>
    <row r="86" spans="1:12" ht="29" x14ac:dyDescent="0.35">
      <c r="A86" s="76" t="s">
        <v>556</v>
      </c>
      <c r="B86" s="77" t="s">
        <v>359</v>
      </c>
      <c r="C86" s="74">
        <v>1389.14</v>
      </c>
      <c r="D86" s="74">
        <v>0</v>
      </c>
      <c r="E86" s="74">
        <v>0</v>
      </c>
      <c r="F86" s="74">
        <v>971661.90000000014</v>
      </c>
      <c r="G86" s="74">
        <v>0</v>
      </c>
      <c r="H86" s="74">
        <v>0</v>
      </c>
      <c r="I86" s="74">
        <v>0</v>
      </c>
      <c r="J86" s="74">
        <v>17169.089999999997</v>
      </c>
      <c r="K86" s="74">
        <v>0</v>
      </c>
      <c r="L86" s="75">
        <v>990220.13000000012</v>
      </c>
    </row>
    <row r="87" spans="1:12" x14ac:dyDescent="0.35">
      <c r="A87" s="76" t="s">
        <v>557</v>
      </c>
      <c r="B87" s="77" t="s">
        <v>360</v>
      </c>
      <c r="C87" s="74">
        <v>1932.8600000000001</v>
      </c>
      <c r="D87" s="74">
        <v>0</v>
      </c>
      <c r="E87" s="74">
        <v>0</v>
      </c>
      <c r="F87" s="74">
        <v>0</v>
      </c>
      <c r="G87" s="74">
        <v>0</v>
      </c>
      <c r="H87" s="74">
        <v>0</v>
      </c>
      <c r="I87" s="74">
        <v>0</v>
      </c>
      <c r="J87" s="74">
        <v>5022.6399999999994</v>
      </c>
      <c r="K87" s="74">
        <v>0</v>
      </c>
      <c r="L87" s="75">
        <v>6955.5</v>
      </c>
    </row>
    <row r="88" spans="1:12" x14ac:dyDescent="0.35">
      <c r="A88" s="76" t="s">
        <v>558</v>
      </c>
      <c r="B88" s="77" t="s">
        <v>361</v>
      </c>
      <c r="C88" s="74">
        <v>699871.19000000018</v>
      </c>
      <c r="D88" s="74">
        <v>250460.15999999997</v>
      </c>
      <c r="E88" s="74">
        <v>124222.57999999999</v>
      </c>
      <c r="F88" s="74">
        <v>1744953.99</v>
      </c>
      <c r="G88" s="74">
        <v>153980.74000000005</v>
      </c>
      <c r="H88" s="74">
        <v>0</v>
      </c>
      <c r="I88" s="74">
        <v>0</v>
      </c>
      <c r="J88" s="74">
        <v>688056.65999999968</v>
      </c>
      <c r="K88" s="74">
        <v>31127.62</v>
      </c>
      <c r="L88" s="75">
        <v>3692672.94</v>
      </c>
    </row>
    <row r="89" spans="1:12" ht="43.5" x14ac:dyDescent="0.35">
      <c r="A89" s="76" t="s">
        <v>559</v>
      </c>
      <c r="B89" s="77" t="s">
        <v>362</v>
      </c>
      <c r="C89" s="74">
        <v>633143.10000000009</v>
      </c>
      <c r="D89" s="74">
        <v>445200.99</v>
      </c>
      <c r="E89" s="74">
        <v>0</v>
      </c>
      <c r="F89" s="74">
        <v>0</v>
      </c>
      <c r="G89" s="74">
        <v>0</v>
      </c>
      <c r="H89" s="74">
        <v>0</v>
      </c>
      <c r="I89" s="74">
        <v>0</v>
      </c>
      <c r="J89" s="74">
        <v>0</v>
      </c>
      <c r="K89" s="74">
        <v>0</v>
      </c>
      <c r="L89" s="75">
        <v>1078344.0900000001</v>
      </c>
    </row>
    <row r="90" spans="1:12" ht="29" x14ac:dyDescent="0.35">
      <c r="A90" s="76" t="s">
        <v>560</v>
      </c>
      <c r="B90" s="77" t="s">
        <v>363</v>
      </c>
      <c r="C90" s="74">
        <v>23999.98</v>
      </c>
      <c r="D90" s="74">
        <v>28125</v>
      </c>
      <c r="E90" s="74">
        <v>0</v>
      </c>
      <c r="F90" s="74">
        <v>0</v>
      </c>
      <c r="G90" s="74">
        <v>0</v>
      </c>
      <c r="H90" s="74">
        <v>0</v>
      </c>
      <c r="I90" s="74">
        <v>0</v>
      </c>
      <c r="J90" s="74">
        <v>0</v>
      </c>
      <c r="K90" s="74">
        <v>0</v>
      </c>
      <c r="L90" s="75">
        <v>52124.979999999996</v>
      </c>
    </row>
    <row r="91" spans="1:12" x14ac:dyDescent="0.35">
      <c r="A91" s="76" t="s">
        <v>561</v>
      </c>
      <c r="B91" s="77" t="s">
        <v>364</v>
      </c>
      <c r="C91" s="74">
        <v>1583810.1100000003</v>
      </c>
      <c r="D91" s="74">
        <v>595972.20000000007</v>
      </c>
      <c r="E91" s="74">
        <v>37040.5</v>
      </c>
      <c r="F91" s="74">
        <v>358500</v>
      </c>
      <c r="G91" s="74">
        <v>0</v>
      </c>
      <c r="H91" s="74">
        <v>0</v>
      </c>
      <c r="I91" s="74">
        <v>0</v>
      </c>
      <c r="J91" s="74">
        <v>0</v>
      </c>
      <c r="K91" s="74">
        <v>0</v>
      </c>
      <c r="L91" s="75">
        <v>2575322.8100000005</v>
      </c>
    </row>
    <row r="92" spans="1:12" ht="29" x14ac:dyDescent="0.35">
      <c r="A92" s="76" t="s">
        <v>562</v>
      </c>
      <c r="B92" s="77" t="s">
        <v>563</v>
      </c>
      <c r="C92" s="74">
        <v>79898.070000000007</v>
      </c>
      <c r="D92" s="74">
        <v>0</v>
      </c>
      <c r="E92" s="74">
        <v>0</v>
      </c>
      <c r="F92" s="74">
        <v>1120</v>
      </c>
      <c r="G92" s="74">
        <v>0</v>
      </c>
      <c r="H92" s="74">
        <v>0</v>
      </c>
      <c r="I92" s="74">
        <v>0</v>
      </c>
      <c r="J92" s="74">
        <v>0</v>
      </c>
      <c r="K92" s="74">
        <v>0</v>
      </c>
      <c r="L92" s="75">
        <v>81018.070000000007</v>
      </c>
    </row>
    <row r="93" spans="1:12" x14ac:dyDescent="0.35">
      <c r="A93" s="76" t="s">
        <v>564</v>
      </c>
      <c r="B93" s="77" t="s">
        <v>365</v>
      </c>
      <c r="C93" s="74">
        <v>2286486.5300000012</v>
      </c>
      <c r="D93" s="74">
        <v>219529.78999999998</v>
      </c>
      <c r="E93" s="74">
        <v>266448.60999999969</v>
      </c>
      <c r="F93" s="74">
        <v>9350259.5700000208</v>
      </c>
      <c r="G93" s="74">
        <v>1861187.1000000008</v>
      </c>
      <c r="H93" s="74">
        <v>0</v>
      </c>
      <c r="I93" s="74">
        <v>0</v>
      </c>
      <c r="J93" s="74">
        <v>639586.33000000007</v>
      </c>
      <c r="K93" s="74">
        <v>0</v>
      </c>
      <c r="L93" s="75">
        <v>14623497.930000024</v>
      </c>
    </row>
    <row r="94" spans="1:12" ht="29" x14ac:dyDescent="0.35">
      <c r="A94" s="76" t="s">
        <v>565</v>
      </c>
      <c r="B94" s="77" t="s">
        <v>366</v>
      </c>
      <c r="C94" s="74">
        <v>63554620.299999952</v>
      </c>
      <c r="D94" s="74">
        <v>0</v>
      </c>
      <c r="E94" s="74">
        <v>0</v>
      </c>
      <c r="F94" s="74">
        <v>0</v>
      </c>
      <c r="G94" s="74">
        <v>0</v>
      </c>
      <c r="H94" s="74">
        <v>0</v>
      </c>
      <c r="I94" s="74">
        <v>0</v>
      </c>
      <c r="J94" s="74">
        <v>0</v>
      </c>
      <c r="K94" s="74">
        <v>0</v>
      </c>
      <c r="L94" s="75">
        <v>63554620.299999952</v>
      </c>
    </row>
    <row r="95" spans="1:12" x14ac:dyDescent="0.35">
      <c r="A95" s="76" t="s">
        <v>566</v>
      </c>
      <c r="B95" s="77" t="s">
        <v>367</v>
      </c>
      <c r="C95" s="74">
        <v>39132000.199999996</v>
      </c>
      <c r="D95" s="74">
        <v>12564</v>
      </c>
      <c r="E95" s="74">
        <v>0</v>
      </c>
      <c r="F95" s="74">
        <v>0</v>
      </c>
      <c r="G95" s="74">
        <v>0</v>
      </c>
      <c r="H95" s="74">
        <v>0</v>
      </c>
      <c r="I95" s="74">
        <v>0</v>
      </c>
      <c r="J95" s="74">
        <v>0</v>
      </c>
      <c r="K95" s="74">
        <v>0</v>
      </c>
      <c r="L95" s="75">
        <v>39144564.199999996</v>
      </c>
    </row>
    <row r="96" spans="1:12" x14ac:dyDescent="0.35">
      <c r="A96" s="76" t="s">
        <v>567</v>
      </c>
      <c r="B96" s="77" t="s">
        <v>368</v>
      </c>
      <c r="C96" s="74">
        <v>0</v>
      </c>
      <c r="D96" s="74">
        <v>0</v>
      </c>
      <c r="E96" s="74">
        <v>0</v>
      </c>
      <c r="F96" s="74">
        <v>46585.24000000002</v>
      </c>
      <c r="G96" s="74">
        <v>114915.73</v>
      </c>
      <c r="H96" s="74">
        <v>0</v>
      </c>
      <c r="I96" s="74">
        <v>0</v>
      </c>
      <c r="J96" s="74">
        <v>0</v>
      </c>
      <c r="K96" s="74">
        <v>0</v>
      </c>
      <c r="L96" s="75">
        <v>161500.97000000003</v>
      </c>
    </row>
    <row r="97" spans="1:12" x14ac:dyDescent="0.35">
      <c r="A97" s="76" t="s">
        <v>568</v>
      </c>
      <c r="B97" s="77" t="s">
        <v>369</v>
      </c>
      <c r="C97" s="74">
        <v>0</v>
      </c>
      <c r="D97" s="74">
        <v>229147.33</v>
      </c>
      <c r="E97" s="74">
        <v>0</v>
      </c>
      <c r="F97" s="74">
        <v>0</v>
      </c>
      <c r="G97" s="74">
        <v>0</v>
      </c>
      <c r="H97" s="74">
        <v>0</v>
      </c>
      <c r="I97" s="74">
        <v>0</v>
      </c>
      <c r="J97" s="74">
        <v>1250</v>
      </c>
      <c r="K97" s="74">
        <v>0</v>
      </c>
      <c r="L97" s="75">
        <v>230397.33</v>
      </c>
    </row>
    <row r="98" spans="1:12" ht="29" x14ac:dyDescent="0.35">
      <c r="A98" s="76" t="s">
        <v>569</v>
      </c>
      <c r="B98" s="77" t="s">
        <v>370</v>
      </c>
      <c r="C98" s="74">
        <v>45791.89</v>
      </c>
      <c r="D98" s="74">
        <v>24474.6</v>
      </c>
      <c r="E98" s="74">
        <v>0</v>
      </c>
      <c r="F98" s="74">
        <v>0</v>
      </c>
      <c r="G98" s="74">
        <v>1000</v>
      </c>
      <c r="H98" s="74">
        <v>0</v>
      </c>
      <c r="I98" s="74">
        <v>0</v>
      </c>
      <c r="J98" s="74">
        <v>40043.410000000003</v>
      </c>
      <c r="K98" s="74">
        <v>0</v>
      </c>
      <c r="L98" s="75">
        <v>111309.9</v>
      </c>
    </row>
    <row r="99" spans="1:12" ht="29" x14ac:dyDescent="0.35">
      <c r="A99" s="76" t="s">
        <v>570</v>
      </c>
      <c r="B99" s="77" t="s">
        <v>371</v>
      </c>
      <c r="C99" s="74">
        <v>58683.14</v>
      </c>
      <c r="D99" s="74">
        <v>0</v>
      </c>
      <c r="E99" s="74">
        <v>0</v>
      </c>
      <c r="F99" s="74">
        <v>0</v>
      </c>
      <c r="G99" s="74">
        <v>0</v>
      </c>
      <c r="H99" s="74">
        <v>0</v>
      </c>
      <c r="I99" s="74">
        <v>0</v>
      </c>
      <c r="J99" s="74">
        <v>0</v>
      </c>
      <c r="K99" s="74">
        <v>0</v>
      </c>
      <c r="L99" s="75">
        <v>58683.14</v>
      </c>
    </row>
    <row r="100" spans="1:12" x14ac:dyDescent="0.35">
      <c r="A100" s="76" t="s">
        <v>571</v>
      </c>
      <c r="B100" s="77" t="s">
        <v>372</v>
      </c>
      <c r="C100" s="74">
        <v>111570.22</v>
      </c>
      <c r="D100" s="74">
        <v>36319.160000000003</v>
      </c>
      <c r="E100" s="74">
        <v>311981.44</v>
      </c>
      <c r="F100" s="74">
        <v>0</v>
      </c>
      <c r="G100" s="74">
        <v>0</v>
      </c>
      <c r="H100" s="74">
        <v>0</v>
      </c>
      <c r="I100" s="74">
        <v>0</v>
      </c>
      <c r="J100" s="74">
        <v>101601.5</v>
      </c>
      <c r="K100" s="74">
        <v>0</v>
      </c>
      <c r="L100" s="75">
        <v>561472.32000000007</v>
      </c>
    </row>
    <row r="101" spans="1:12" ht="43.5" x14ac:dyDescent="0.35">
      <c r="A101" s="76" t="s">
        <v>572</v>
      </c>
      <c r="B101" s="77" t="s">
        <v>373</v>
      </c>
      <c r="C101" s="74">
        <v>0</v>
      </c>
      <c r="D101" s="74">
        <v>0</v>
      </c>
      <c r="E101" s="74">
        <v>0</v>
      </c>
      <c r="F101" s="74">
        <v>0</v>
      </c>
      <c r="G101" s="74">
        <v>0</v>
      </c>
      <c r="H101" s="74">
        <v>0</v>
      </c>
      <c r="I101" s="74">
        <v>0</v>
      </c>
      <c r="J101" s="74">
        <v>1153620</v>
      </c>
      <c r="K101" s="74">
        <v>0</v>
      </c>
      <c r="L101" s="75">
        <v>1153620</v>
      </c>
    </row>
    <row r="102" spans="1:12" x14ac:dyDescent="0.35">
      <c r="A102" s="76" t="s">
        <v>573</v>
      </c>
      <c r="B102" s="153" t="s">
        <v>574</v>
      </c>
      <c r="C102" s="74">
        <v>0</v>
      </c>
      <c r="D102" s="74">
        <v>0</v>
      </c>
      <c r="E102" s="74">
        <v>0</v>
      </c>
      <c r="F102" s="74">
        <v>0</v>
      </c>
      <c r="G102" s="74">
        <v>0</v>
      </c>
      <c r="H102" s="74">
        <v>0</v>
      </c>
      <c r="I102" s="74">
        <v>0</v>
      </c>
      <c r="J102" s="74">
        <v>28.190000000000005</v>
      </c>
      <c r="K102" s="74">
        <v>0</v>
      </c>
      <c r="L102" s="75">
        <v>28.190000000000005</v>
      </c>
    </row>
    <row r="103" spans="1:12" ht="43.5" x14ac:dyDescent="0.35">
      <c r="A103" s="76" t="s">
        <v>575</v>
      </c>
      <c r="B103" s="77" t="s">
        <v>374</v>
      </c>
      <c r="C103" s="74">
        <v>0</v>
      </c>
      <c r="D103" s="74">
        <v>0</v>
      </c>
      <c r="E103" s="74">
        <v>0</v>
      </c>
      <c r="F103" s="74">
        <v>0</v>
      </c>
      <c r="G103" s="74">
        <v>3772747.899999999</v>
      </c>
      <c r="H103" s="74">
        <v>0</v>
      </c>
      <c r="I103" s="74">
        <v>0</v>
      </c>
      <c r="J103" s="74">
        <v>0</v>
      </c>
      <c r="K103" s="74">
        <v>0</v>
      </c>
      <c r="L103" s="75">
        <v>3772747.899999999</v>
      </c>
    </row>
    <row r="104" spans="1:12" ht="29" x14ac:dyDescent="0.35">
      <c r="A104" s="76" t="s">
        <v>576</v>
      </c>
      <c r="B104" s="77" t="s">
        <v>375</v>
      </c>
      <c r="C104" s="74">
        <v>0</v>
      </c>
      <c r="D104" s="74">
        <v>0</v>
      </c>
      <c r="E104" s="74">
        <v>0</v>
      </c>
      <c r="F104" s="74">
        <v>0</v>
      </c>
      <c r="G104" s="74">
        <v>0</v>
      </c>
      <c r="H104" s="74">
        <v>0</v>
      </c>
      <c r="I104" s="74">
        <v>0</v>
      </c>
      <c r="J104" s="74">
        <v>8338338.5199999996</v>
      </c>
      <c r="K104" s="74">
        <v>0</v>
      </c>
      <c r="L104" s="75">
        <v>8338338.5199999996</v>
      </c>
    </row>
    <row r="105" spans="1:12" ht="29" x14ac:dyDescent="0.35">
      <c r="A105" s="76" t="s">
        <v>577</v>
      </c>
      <c r="B105" s="77" t="s">
        <v>376</v>
      </c>
      <c r="C105" s="74">
        <v>17849.670000000002</v>
      </c>
      <c r="D105" s="74">
        <v>5717.4</v>
      </c>
      <c r="E105" s="74">
        <v>0</v>
      </c>
      <c r="F105" s="74">
        <v>42043.530000000006</v>
      </c>
      <c r="G105" s="74">
        <v>0</v>
      </c>
      <c r="H105" s="74">
        <v>0</v>
      </c>
      <c r="I105" s="74">
        <v>430.5</v>
      </c>
      <c r="J105" s="74">
        <v>536168.74</v>
      </c>
      <c r="K105" s="74">
        <v>0</v>
      </c>
      <c r="L105" s="75">
        <v>602209.84</v>
      </c>
    </row>
    <row r="106" spans="1:12" x14ac:dyDescent="0.35">
      <c r="A106" s="76" t="s">
        <v>578</v>
      </c>
      <c r="B106" s="77" t="s">
        <v>377</v>
      </c>
      <c r="C106" s="74">
        <v>0</v>
      </c>
      <c r="D106" s="74">
        <v>0</v>
      </c>
      <c r="E106" s="74">
        <v>0</v>
      </c>
      <c r="F106" s="74">
        <v>0</v>
      </c>
      <c r="G106" s="74">
        <v>0</v>
      </c>
      <c r="H106" s="74">
        <v>0</v>
      </c>
      <c r="I106" s="74">
        <v>0</v>
      </c>
      <c r="J106" s="74">
        <v>1700.92</v>
      </c>
      <c r="K106" s="74">
        <v>0</v>
      </c>
      <c r="L106" s="75">
        <v>1700.92</v>
      </c>
    </row>
    <row r="107" spans="1:12" x14ac:dyDescent="0.35">
      <c r="A107" s="76" t="s">
        <v>579</v>
      </c>
      <c r="B107" s="77" t="s">
        <v>378</v>
      </c>
      <c r="C107" s="74">
        <v>0</v>
      </c>
      <c r="D107" s="74">
        <v>0</v>
      </c>
      <c r="E107" s="74">
        <v>0</v>
      </c>
      <c r="F107" s="74">
        <v>0</v>
      </c>
      <c r="G107" s="74">
        <v>0</v>
      </c>
      <c r="H107" s="74">
        <v>0</v>
      </c>
      <c r="I107" s="74">
        <v>0</v>
      </c>
      <c r="J107" s="74">
        <v>272138.39</v>
      </c>
      <c r="K107" s="74">
        <v>0</v>
      </c>
      <c r="L107" s="75">
        <v>272138.39</v>
      </c>
    </row>
    <row r="108" spans="1:12" x14ac:dyDescent="0.35">
      <c r="A108" s="76" t="s">
        <v>580</v>
      </c>
      <c r="B108" s="77" t="s">
        <v>379</v>
      </c>
      <c r="C108" s="74">
        <v>807751.48000000021</v>
      </c>
      <c r="D108" s="74">
        <v>1743989.6899999997</v>
      </c>
      <c r="E108" s="74">
        <v>162919.85999999999</v>
      </c>
      <c r="F108" s="74">
        <v>3338811.2700000014</v>
      </c>
      <c r="G108" s="74">
        <v>242429.54000000004</v>
      </c>
      <c r="H108" s="74">
        <v>0</v>
      </c>
      <c r="I108" s="74">
        <v>375</v>
      </c>
      <c r="J108" s="74">
        <v>1766164.48</v>
      </c>
      <c r="K108" s="74">
        <v>140091.84</v>
      </c>
      <c r="L108" s="75">
        <v>8202533.1600000001</v>
      </c>
    </row>
    <row r="109" spans="1:12" x14ac:dyDescent="0.35">
      <c r="A109" s="76" t="s">
        <v>581</v>
      </c>
      <c r="B109" s="77" t="s">
        <v>582</v>
      </c>
      <c r="C109" s="74">
        <v>0</v>
      </c>
      <c r="D109" s="74">
        <v>0</v>
      </c>
      <c r="E109" s="74">
        <v>0</v>
      </c>
      <c r="F109" s="74">
        <v>600</v>
      </c>
      <c r="G109" s="74">
        <v>0</v>
      </c>
      <c r="H109" s="74">
        <v>0</v>
      </c>
      <c r="I109" s="74">
        <v>0</v>
      </c>
      <c r="J109" s="74">
        <v>0</v>
      </c>
      <c r="K109" s="74">
        <v>0</v>
      </c>
      <c r="L109" s="75">
        <v>600</v>
      </c>
    </row>
    <row r="110" spans="1:12" x14ac:dyDescent="0.35">
      <c r="A110" s="76" t="s">
        <v>583</v>
      </c>
      <c r="B110" s="77" t="s">
        <v>380</v>
      </c>
      <c r="C110" s="74">
        <v>292440.99999999994</v>
      </c>
      <c r="D110" s="74">
        <v>13418.35</v>
      </c>
      <c r="E110" s="74">
        <v>11248.380000000001</v>
      </c>
      <c r="F110" s="74">
        <v>60172.539999999994</v>
      </c>
      <c r="G110" s="74">
        <v>25412.530000000002</v>
      </c>
      <c r="H110" s="74">
        <v>0</v>
      </c>
      <c r="I110" s="74">
        <v>87533.25</v>
      </c>
      <c r="J110" s="74">
        <v>474455.30000000005</v>
      </c>
      <c r="K110" s="74">
        <v>44983.740000000005</v>
      </c>
      <c r="L110" s="75">
        <v>1009665.09</v>
      </c>
    </row>
    <row r="111" spans="1:12" x14ac:dyDescent="0.35">
      <c r="A111" s="76" t="s">
        <v>584</v>
      </c>
      <c r="B111" s="77" t="s">
        <v>381</v>
      </c>
      <c r="C111" s="74">
        <v>0</v>
      </c>
      <c r="D111" s="74">
        <v>0</v>
      </c>
      <c r="E111" s="74">
        <v>0</v>
      </c>
      <c r="F111" s="74">
        <v>0</v>
      </c>
      <c r="G111" s="74">
        <v>2710</v>
      </c>
      <c r="H111" s="74">
        <v>0</v>
      </c>
      <c r="I111" s="74">
        <v>0</v>
      </c>
      <c r="J111" s="74">
        <v>0</v>
      </c>
      <c r="K111" s="74">
        <v>0</v>
      </c>
      <c r="L111" s="75">
        <v>2710</v>
      </c>
    </row>
    <row r="112" spans="1:12" x14ac:dyDescent="0.35">
      <c r="A112" s="76" t="s">
        <v>585</v>
      </c>
      <c r="B112" s="77" t="s">
        <v>382</v>
      </c>
      <c r="C112" s="74">
        <v>245176.22000000009</v>
      </c>
      <c r="D112" s="74">
        <v>3605.2799999999997</v>
      </c>
      <c r="E112" s="74">
        <v>2968</v>
      </c>
      <c r="F112" s="74">
        <v>16411</v>
      </c>
      <c r="G112" s="74">
        <v>10307.650000000001</v>
      </c>
      <c r="H112" s="74">
        <v>0</v>
      </c>
      <c r="I112" s="74">
        <v>0</v>
      </c>
      <c r="J112" s="74">
        <v>253589.68</v>
      </c>
      <c r="K112" s="74">
        <v>0</v>
      </c>
      <c r="L112" s="75">
        <v>532057.83000000007</v>
      </c>
    </row>
    <row r="113" spans="1:12" x14ac:dyDescent="0.35">
      <c r="A113" s="76" t="s">
        <v>586</v>
      </c>
      <c r="B113" s="77" t="s">
        <v>383</v>
      </c>
      <c r="C113" s="74">
        <v>12014</v>
      </c>
      <c r="D113" s="74">
        <v>0</v>
      </c>
      <c r="E113" s="74">
        <v>18012</v>
      </c>
      <c r="F113" s="74">
        <v>217865.08999999997</v>
      </c>
      <c r="G113" s="74">
        <v>71755</v>
      </c>
      <c r="H113" s="74">
        <v>0</v>
      </c>
      <c r="I113" s="74">
        <v>0</v>
      </c>
      <c r="J113" s="74">
        <v>67270.97</v>
      </c>
      <c r="K113" s="74">
        <v>35328.449999999997</v>
      </c>
      <c r="L113" s="75">
        <v>422245.50999999995</v>
      </c>
    </row>
    <row r="114" spans="1:12" x14ac:dyDescent="0.35">
      <c r="A114" s="76" t="s">
        <v>587</v>
      </c>
      <c r="B114" s="77" t="s">
        <v>384</v>
      </c>
      <c r="C114" s="74">
        <v>238140.04999999996</v>
      </c>
      <c r="D114" s="74">
        <v>4191.8999999999996</v>
      </c>
      <c r="E114" s="74">
        <v>1150</v>
      </c>
      <c r="F114" s="74">
        <v>5599.5</v>
      </c>
      <c r="G114" s="74">
        <v>0</v>
      </c>
      <c r="H114" s="74">
        <v>0</v>
      </c>
      <c r="I114" s="74">
        <v>0</v>
      </c>
      <c r="J114" s="74">
        <v>34256.43</v>
      </c>
      <c r="K114" s="74">
        <v>272</v>
      </c>
      <c r="L114" s="75">
        <v>283609.87999999995</v>
      </c>
    </row>
    <row r="115" spans="1:12" x14ac:dyDescent="0.35">
      <c r="A115" s="76" t="s">
        <v>588</v>
      </c>
      <c r="B115" s="77" t="s">
        <v>385</v>
      </c>
      <c r="C115" s="74">
        <v>364225.57000000007</v>
      </c>
      <c r="D115" s="74">
        <v>720</v>
      </c>
      <c r="E115" s="74">
        <v>0</v>
      </c>
      <c r="F115" s="74">
        <v>74385</v>
      </c>
      <c r="G115" s="74">
        <v>25890.26</v>
      </c>
      <c r="H115" s="74">
        <v>0</v>
      </c>
      <c r="I115" s="74">
        <v>0</v>
      </c>
      <c r="J115" s="74">
        <v>202579.74999999997</v>
      </c>
      <c r="K115" s="74">
        <v>12941.02</v>
      </c>
      <c r="L115" s="75">
        <v>680741.60000000009</v>
      </c>
    </row>
    <row r="116" spans="1:12" x14ac:dyDescent="0.35">
      <c r="A116" s="76" t="s">
        <v>589</v>
      </c>
      <c r="B116" s="77" t="s">
        <v>386</v>
      </c>
      <c r="C116" s="74">
        <v>10100628.590000005</v>
      </c>
      <c r="D116" s="74">
        <v>392084.13</v>
      </c>
      <c r="E116" s="74">
        <v>457867.62000000005</v>
      </c>
      <c r="F116" s="74">
        <v>288320.52000000008</v>
      </c>
      <c r="G116" s="74">
        <v>85157.37999999999</v>
      </c>
      <c r="H116" s="74">
        <v>0</v>
      </c>
      <c r="I116" s="74">
        <v>127694.6</v>
      </c>
      <c r="J116" s="74">
        <v>114972.15</v>
      </c>
      <c r="K116" s="74">
        <v>17685.800000000003</v>
      </c>
      <c r="L116" s="75">
        <v>11584410.790000007</v>
      </c>
    </row>
    <row r="117" spans="1:12" x14ac:dyDescent="0.35">
      <c r="A117" s="76" t="s">
        <v>590</v>
      </c>
      <c r="B117" s="77" t="s">
        <v>387</v>
      </c>
      <c r="C117" s="74">
        <v>0</v>
      </c>
      <c r="D117" s="74">
        <v>352.64</v>
      </c>
      <c r="E117" s="74">
        <v>0</v>
      </c>
      <c r="F117" s="74">
        <v>966.23</v>
      </c>
      <c r="G117" s="74">
        <v>1639.34</v>
      </c>
      <c r="H117" s="74">
        <v>0</v>
      </c>
      <c r="I117" s="74">
        <v>0</v>
      </c>
      <c r="J117" s="74">
        <v>0</v>
      </c>
      <c r="K117" s="74">
        <v>0</v>
      </c>
      <c r="L117" s="75">
        <v>2958.21</v>
      </c>
    </row>
    <row r="118" spans="1:12" x14ac:dyDescent="0.35">
      <c r="A118" s="76" t="s">
        <v>591</v>
      </c>
      <c r="B118" s="77" t="s">
        <v>388</v>
      </c>
      <c r="C118" s="74">
        <v>181378.82000000004</v>
      </c>
      <c r="D118" s="74">
        <v>37762.179999999993</v>
      </c>
      <c r="E118" s="74">
        <v>3903.5</v>
      </c>
      <c r="F118" s="74">
        <v>84554.239999999991</v>
      </c>
      <c r="G118" s="74">
        <v>366070.98</v>
      </c>
      <c r="H118" s="74">
        <v>0</v>
      </c>
      <c r="I118" s="74">
        <v>0</v>
      </c>
      <c r="J118" s="74">
        <v>207089.61</v>
      </c>
      <c r="K118" s="74">
        <v>0</v>
      </c>
      <c r="L118" s="75">
        <v>880759.33</v>
      </c>
    </row>
    <row r="119" spans="1:12" x14ac:dyDescent="0.35">
      <c r="A119" s="76" t="s">
        <v>592</v>
      </c>
      <c r="B119" s="77" t="s">
        <v>389</v>
      </c>
      <c r="C119" s="74">
        <v>4826.99</v>
      </c>
      <c r="D119" s="74">
        <v>0</v>
      </c>
      <c r="E119" s="74">
        <v>0</v>
      </c>
      <c r="F119" s="74">
        <v>0</v>
      </c>
      <c r="G119" s="74">
        <v>0</v>
      </c>
      <c r="H119" s="74">
        <v>0</v>
      </c>
      <c r="I119" s="74">
        <v>0</v>
      </c>
      <c r="J119" s="74">
        <v>2311.94</v>
      </c>
      <c r="K119" s="74">
        <v>285</v>
      </c>
      <c r="L119" s="75">
        <v>7423.93</v>
      </c>
    </row>
    <row r="120" spans="1:12" x14ac:dyDescent="0.35">
      <c r="A120" s="76" t="s">
        <v>593</v>
      </c>
      <c r="B120" s="77" t="s">
        <v>390</v>
      </c>
      <c r="C120" s="74">
        <v>291424.73999999993</v>
      </c>
      <c r="D120" s="74">
        <v>0</v>
      </c>
      <c r="E120" s="74">
        <v>3016.4300000000003</v>
      </c>
      <c r="F120" s="74">
        <v>6441</v>
      </c>
      <c r="G120" s="74">
        <v>8857.77</v>
      </c>
      <c r="H120" s="74">
        <v>0</v>
      </c>
      <c r="I120" s="74">
        <v>0</v>
      </c>
      <c r="J120" s="74">
        <v>27008.880000000001</v>
      </c>
      <c r="K120" s="74">
        <v>483</v>
      </c>
      <c r="L120" s="75">
        <v>337231.81999999995</v>
      </c>
    </row>
    <row r="121" spans="1:12" x14ac:dyDescent="0.35">
      <c r="A121" s="76" t="s">
        <v>594</v>
      </c>
      <c r="B121" s="77" t="s">
        <v>391</v>
      </c>
      <c r="C121" s="74">
        <v>998162.99999999942</v>
      </c>
      <c r="D121" s="74">
        <v>62256.029999999992</v>
      </c>
      <c r="E121" s="74">
        <v>40109.879999999997</v>
      </c>
      <c r="F121" s="74">
        <v>213957.28</v>
      </c>
      <c r="G121" s="74">
        <v>38261.050000000003</v>
      </c>
      <c r="H121" s="74">
        <v>0</v>
      </c>
      <c r="I121" s="74">
        <v>0</v>
      </c>
      <c r="J121" s="74">
        <v>265327.35999999999</v>
      </c>
      <c r="K121" s="74">
        <v>15154.26</v>
      </c>
      <c r="L121" s="75">
        <v>1633228.8599999992</v>
      </c>
    </row>
    <row r="122" spans="1:12" x14ac:dyDescent="0.35">
      <c r="A122" s="76" t="s">
        <v>595</v>
      </c>
      <c r="B122" s="77" t="s">
        <v>392</v>
      </c>
      <c r="C122" s="74">
        <v>237878.75999999989</v>
      </c>
      <c r="D122" s="74">
        <v>4141.91</v>
      </c>
      <c r="E122" s="74">
        <v>6892.78</v>
      </c>
      <c r="F122" s="74">
        <v>39919.810000000005</v>
      </c>
      <c r="G122" s="74">
        <v>17090.88</v>
      </c>
      <c r="H122" s="74">
        <v>0</v>
      </c>
      <c r="I122" s="74">
        <v>0</v>
      </c>
      <c r="J122" s="74">
        <v>133561.26999999999</v>
      </c>
      <c r="K122" s="74">
        <v>580.56000000000006</v>
      </c>
      <c r="L122" s="75">
        <v>440065.96999999991</v>
      </c>
    </row>
    <row r="123" spans="1:12" x14ac:dyDescent="0.35">
      <c r="A123" s="76" t="s">
        <v>596</v>
      </c>
      <c r="B123" s="77" t="s">
        <v>393</v>
      </c>
      <c r="C123" s="74">
        <v>77025.729999999981</v>
      </c>
      <c r="D123" s="74">
        <v>117</v>
      </c>
      <c r="E123" s="74">
        <v>149.85</v>
      </c>
      <c r="F123" s="74">
        <v>11017.43</v>
      </c>
      <c r="G123" s="74">
        <v>1870.99</v>
      </c>
      <c r="H123" s="74">
        <v>0</v>
      </c>
      <c r="I123" s="74">
        <v>0</v>
      </c>
      <c r="J123" s="74">
        <v>49565.59</v>
      </c>
      <c r="K123" s="74">
        <v>1325</v>
      </c>
      <c r="L123" s="75">
        <v>141071.58999999997</v>
      </c>
    </row>
    <row r="124" spans="1:12" ht="29" x14ac:dyDescent="0.35">
      <c r="A124" s="76" t="s">
        <v>597</v>
      </c>
      <c r="B124" s="77" t="s">
        <v>394</v>
      </c>
      <c r="C124" s="74">
        <v>225708.5</v>
      </c>
      <c r="D124" s="74">
        <v>33459.440000000002</v>
      </c>
      <c r="E124" s="74">
        <v>25413.410000000003</v>
      </c>
      <c r="F124" s="74">
        <v>18749.75</v>
      </c>
      <c r="G124" s="74">
        <v>3270.5</v>
      </c>
      <c r="H124" s="74">
        <v>0</v>
      </c>
      <c r="I124" s="74">
        <v>0</v>
      </c>
      <c r="J124" s="74">
        <v>19367.53</v>
      </c>
      <c r="K124" s="74">
        <v>2370</v>
      </c>
      <c r="L124" s="75">
        <v>328339.13</v>
      </c>
    </row>
    <row r="125" spans="1:12" x14ac:dyDescent="0.35">
      <c r="A125" s="76" t="s">
        <v>598</v>
      </c>
      <c r="B125" s="77" t="s">
        <v>395</v>
      </c>
      <c r="C125" s="74">
        <v>1742855.3599999968</v>
      </c>
      <c r="D125" s="74">
        <v>46985.590000000011</v>
      </c>
      <c r="E125" s="74">
        <v>35394.250000000007</v>
      </c>
      <c r="F125" s="74">
        <v>176151.28999999998</v>
      </c>
      <c r="G125" s="74">
        <v>20221.879999999997</v>
      </c>
      <c r="H125" s="74">
        <v>0</v>
      </c>
      <c r="I125" s="74">
        <v>0</v>
      </c>
      <c r="J125" s="74">
        <v>1197658.07</v>
      </c>
      <c r="K125" s="74">
        <v>23653.27</v>
      </c>
      <c r="L125" s="75">
        <v>3242919.7099999967</v>
      </c>
    </row>
    <row r="126" spans="1:12" x14ac:dyDescent="0.35">
      <c r="A126" s="76" t="s">
        <v>599</v>
      </c>
      <c r="B126" s="77" t="s">
        <v>396</v>
      </c>
      <c r="C126" s="74">
        <v>579886.90952999995</v>
      </c>
      <c r="D126" s="74">
        <v>158819</v>
      </c>
      <c r="E126" s="74">
        <v>0</v>
      </c>
      <c r="F126" s="74">
        <v>4679170.7094999999</v>
      </c>
      <c r="G126" s="74">
        <v>482519.45665000007</v>
      </c>
      <c r="H126" s="74">
        <v>0</v>
      </c>
      <c r="I126" s="74">
        <v>0</v>
      </c>
      <c r="J126" s="74">
        <v>5131313.9643200003</v>
      </c>
      <c r="K126" s="74">
        <v>0</v>
      </c>
      <c r="L126" s="75">
        <v>11031710.039999999</v>
      </c>
    </row>
    <row r="127" spans="1:12" x14ac:dyDescent="0.35">
      <c r="A127" s="76" t="s">
        <v>600</v>
      </c>
      <c r="B127" s="77" t="s">
        <v>397</v>
      </c>
      <c r="C127" s="74">
        <v>276396</v>
      </c>
      <c r="D127" s="74">
        <v>0</v>
      </c>
      <c r="E127" s="74">
        <v>0</v>
      </c>
      <c r="F127" s="74">
        <v>0</v>
      </c>
      <c r="G127" s="74">
        <v>444560.77</v>
      </c>
      <c r="H127" s="74">
        <v>0</v>
      </c>
      <c r="I127" s="74">
        <v>0</v>
      </c>
      <c r="J127" s="74">
        <v>17710</v>
      </c>
      <c r="K127" s="74">
        <v>0</v>
      </c>
      <c r="L127" s="75">
        <v>738666.77</v>
      </c>
    </row>
    <row r="128" spans="1:12" ht="29" x14ac:dyDescent="0.35">
      <c r="A128" s="76" t="s">
        <v>601</v>
      </c>
      <c r="B128" s="77" t="s">
        <v>398</v>
      </c>
      <c r="C128" s="74">
        <v>21243.615687000001</v>
      </c>
      <c r="D128" s="74">
        <v>0</v>
      </c>
      <c r="E128" s="74">
        <v>0</v>
      </c>
      <c r="F128" s="74">
        <v>53265.703049999996</v>
      </c>
      <c r="G128" s="74">
        <v>6848.4475350000002</v>
      </c>
      <c r="H128" s="74">
        <v>0</v>
      </c>
      <c r="I128" s="74">
        <v>0</v>
      </c>
      <c r="J128" s="74">
        <v>207864.57372799999</v>
      </c>
      <c r="K128" s="74">
        <v>0</v>
      </c>
      <c r="L128" s="75">
        <v>289222.33999999997</v>
      </c>
    </row>
    <row r="129" spans="1:12" x14ac:dyDescent="0.35">
      <c r="A129" s="76" t="s">
        <v>602</v>
      </c>
      <c r="B129" s="77" t="s">
        <v>399</v>
      </c>
      <c r="C129" s="74">
        <v>3696.44</v>
      </c>
      <c r="D129" s="74">
        <v>0</v>
      </c>
      <c r="E129" s="74">
        <v>0</v>
      </c>
      <c r="F129" s="74">
        <v>0</v>
      </c>
      <c r="G129" s="74">
        <v>0</v>
      </c>
      <c r="H129" s="74">
        <v>0</v>
      </c>
      <c r="I129" s="74">
        <v>0</v>
      </c>
      <c r="J129" s="74">
        <v>16802</v>
      </c>
      <c r="K129" s="74">
        <v>0</v>
      </c>
      <c r="L129" s="75">
        <v>20498.439999999999</v>
      </c>
    </row>
    <row r="130" spans="1:12" x14ac:dyDescent="0.35">
      <c r="A130" s="76" t="s">
        <v>603</v>
      </c>
      <c r="B130" s="77" t="s">
        <v>400</v>
      </c>
      <c r="C130" s="74">
        <v>406206.75999999949</v>
      </c>
      <c r="D130" s="74">
        <v>1112.22</v>
      </c>
      <c r="E130" s="74">
        <v>4849.3600000000006</v>
      </c>
      <c r="F130" s="74">
        <v>52659.770000000033</v>
      </c>
      <c r="G130" s="74">
        <v>109446.79999999996</v>
      </c>
      <c r="H130" s="74">
        <v>0</v>
      </c>
      <c r="I130" s="74">
        <v>0</v>
      </c>
      <c r="J130" s="74">
        <v>140700.98000000001</v>
      </c>
      <c r="K130" s="74">
        <v>49345.03</v>
      </c>
      <c r="L130" s="75">
        <v>764320.91999999946</v>
      </c>
    </row>
    <row r="131" spans="1:12" x14ac:dyDescent="0.35">
      <c r="A131" s="76" t="s">
        <v>604</v>
      </c>
      <c r="B131" s="77" t="s">
        <v>401</v>
      </c>
      <c r="C131" s="74">
        <v>0</v>
      </c>
      <c r="D131" s="74">
        <v>38350</v>
      </c>
      <c r="E131" s="74">
        <v>0</v>
      </c>
      <c r="F131" s="74">
        <v>162732.26999999999</v>
      </c>
      <c r="G131" s="74">
        <v>0</v>
      </c>
      <c r="H131" s="74">
        <v>0</v>
      </c>
      <c r="I131" s="74">
        <v>0</v>
      </c>
      <c r="J131" s="74">
        <v>208787.65</v>
      </c>
      <c r="K131" s="74">
        <v>0</v>
      </c>
      <c r="L131" s="75">
        <v>409869.92</v>
      </c>
    </row>
    <row r="132" spans="1:12" ht="29" x14ac:dyDescent="0.35">
      <c r="A132" s="76" t="s">
        <v>605</v>
      </c>
      <c r="B132" s="77" t="s">
        <v>402</v>
      </c>
      <c r="C132" s="74">
        <v>0</v>
      </c>
      <c r="D132" s="74">
        <v>2195.6</v>
      </c>
      <c r="E132" s="74">
        <v>0</v>
      </c>
      <c r="F132" s="74">
        <v>0</v>
      </c>
      <c r="G132" s="74">
        <v>0</v>
      </c>
      <c r="H132" s="74">
        <v>0</v>
      </c>
      <c r="I132" s="74">
        <v>0</v>
      </c>
      <c r="J132" s="74">
        <v>14970</v>
      </c>
      <c r="K132" s="74">
        <v>0</v>
      </c>
      <c r="L132" s="75">
        <v>17165.599999999999</v>
      </c>
    </row>
    <row r="133" spans="1:12" x14ac:dyDescent="0.35">
      <c r="A133" s="76" t="s">
        <v>606</v>
      </c>
      <c r="B133" s="77" t="s">
        <v>403</v>
      </c>
      <c r="C133" s="74">
        <v>37997.269999999997</v>
      </c>
      <c r="D133" s="74">
        <v>0</v>
      </c>
      <c r="E133" s="74">
        <v>28000</v>
      </c>
      <c r="F133" s="74">
        <v>664</v>
      </c>
      <c r="G133" s="74">
        <v>0</v>
      </c>
      <c r="H133" s="74">
        <v>0</v>
      </c>
      <c r="I133" s="74">
        <v>0</v>
      </c>
      <c r="J133" s="74">
        <v>0</v>
      </c>
      <c r="K133" s="74">
        <v>0</v>
      </c>
      <c r="L133" s="75">
        <v>66661.26999999999</v>
      </c>
    </row>
    <row r="134" spans="1:12" ht="29" x14ac:dyDescent="0.35">
      <c r="A134" s="76" t="s">
        <v>607</v>
      </c>
      <c r="B134" s="77" t="s">
        <v>404</v>
      </c>
      <c r="C134" s="74">
        <v>0</v>
      </c>
      <c r="D134" s="74">
        <v>0</v>
      </c>
      <c r="E134" s="74">
        <v>0</v>
      </c>
      <c r="F134" s="74">
        <v>0</v>
      </c>
      <c r="G134" s="74">
        <v>0</v>
      </c>
      <c r="H134" s="74">
        <v>0</v>
      </c>
      <c r="I134" s="74">
        <v>0</v>
      </c>
      <c r="J134" s="74">
        <v>515323.95999999996</v>
      </c>
      <c r="K134" s="74">
        <v>0</v>
      </c>
      <c r="L134" s="75">
        <v>515323.95999999996</v>
      </c>
    </row>
    <row r="135" spans="1:12" ht="29" x14ac:dyDescent="0.35">
      <c r="A135" s="76" t="s">
        <v>608</v>
      </c>
      <c r="B135" s="77" t="s">
        <v>405</v>
      </c>
      <c r="C135" s="74">
        <v>0</v>
      </c>
      <c r="D135" s="74">
        <v>0</v>
      </c>
      <c r="E135" s="74">
        <v>0</v>
      </c>
      <c r="F135" s="74">
        <v>32000</v>
      </c>
      <c r="G135" s="74">
        <v>23223.66</v>
      </c>
      <c r="H135" s="74">
        <v>0</v>
      </c>
      <c r="I135" s="74">
        <v>0</v>
      </c>
      <c r="J135" s="74">
        <v>60026.499999999993</v>
      </c>
      <c r="K135" s="74">
        <v>0</v>
      </c>
      <c r="L135" s="75">
        <v>115250.16</v>
      </c>
    </row>
    <row r="136" spans="1:12" ht="29" x14ac:dyDescent="0.35">
      <c r="A136" s="76" t="s">
        <v>609</v>
      </c>
      <c r="B136" s="77" t="s">
        <v>406</v>
      </c>
      <c r="C136" s="74">
        <v>30757.55</v>
      </c>
      <c r="D136" s="74">
        <v>0</v>
      </c>
      <c r="E136" s="74">
        <v>0</v>
      </c>
      <c r="F136" s="74">
        <v>0</v>
      </c>
      <c r="G136" s="74">
        <v>0</v>
      </c>
      <c r="H136" s="74">
        <v>0</v>
      </c>
      <c r="I136" s="74">
        <v>0</v>
      </c>
      <c r="J136" s="74">
        <v>4505.2799999999988</v>
      </c>
      <c r="K136" s="74">
        <v>0</v>
      </c>
      <c r="L136" s="75">
        <v>35262.83</v>
      </c>
    </row>
    <row r="137" spans="1:12" ht="43.5" x14ac:dyDescent="0.35">
      <c r="A137" s="76" t="s">
        <v>610</v>
      </c>
      <c r="B137" s="77" t="s">
        <v>407</v>
      </c>
      <c r="C137" s="74">
        <v>141798.57</v>
      </c>
      <c r="D137" s="74">
        <v>151926.65</v>
      </c>
      <c r="E137" s="74">
        <v>0</v>
      </c>
      <c r="F137" s="74">
        <v>0</v>
      </c>
      <c r="G137" s="74">
        <v>0</v>
      </c>
      <c r="H137" s="74">
        <v>0</v>
      </c>
      <c r="I137" s="74">
        <v>0</v>
      </c>
      <c r="J137" s="74">
        <v>0</v>
      </c>
      <c r="K137" s="74">
        <v>0</v>
      </c>
      <c r="L137" s="75">
        <v>293725.21999999997</v>
      </c>
    </row>
    <row r="138" spans="1:12" x14ac:dyDescent="0.35">
      <c r="A138" s="76" t="s">
        <v>611</v>
      </c>
      <c r="B138" s="77" t="s">
        <v>408</v>
      </c>
      <c r="C138" s="74">
        <v>399773.87</v>
      </c>
      <c r="D138" s="74">
        <v>352545.4</v>
      </c>
      <c r="E138" s="74">
        <v>0</v>
      </c>
      <c r="F138" s="74">
        <v>0</v>
      </c>
      <c r="G138" s="74">
        <v>0</v>
      </c>
      <c r="H138" s="74">
        <v>0</v>
      </c>
      <c r="I138" s="74">
        <v>0</v>
      </c>
      <c r="J138" s="74">
        <v>0</v>
      </c>
      <c r="K138" s="74">
        <v>0</v>
      </c>
      <c r="L138" s="75">
        <v>752319.27</v>
      </c>
    </row>
    <row r="139" spans="1:12" ht="29" x14ac:dyDescent="0.35">
      <c r="A139" s="76" t="s">
        <v>612</v>
      </c>
      <c r="B139" s="86" t="s">
        <v>613</v>
      </c>
      <c r="C139" s="74">
        <v>667377.05000000005</v>
      </c>
      <c r="D139" s="74">
        <v>0</v>
      </c>
      <c r="E139" s="74">
        <v>0</v>
      </c>
      <c r="F139" s="74">
        <v>0</v>
      </c>
      <c r="G139" s="74">
        <v>0</v>
      </c>
      <c r="H139" s="74">
        <v>0</v>
      </c>
      <c r="I139" s="74">
        <v>0</v>
      </c>
      <c r="J139" s="74">
        <v>0</v>
      </c>
      <c r="K139" s="74">
        <v>0</v>
      </c>
      <c r="L139" s="75">
        <v>667377.05000000005</v>
      </c>
    </row>
    <row r="140" spans="1:12" ht="29" x14ac:dyDescent="0.35">
      <c r="A140" s="76" t="s">
        <v>614</v>
      </c>
      <c r="B140" s="77" t="s">
        <v>409</v>
      </c>
      <c r="C140" s="74">
        <v>20468.48</v>
      </c>
      <c r="D140" s="74">
        <v>583427.6399999999</v>
      </c>
      <c r="E140" s="74">
        <v>0</v>
      </c>
      <c r="F140" s="74">
        <v>0</v>
      </c>
      <c r="G140" s="74">
        <v>0</v>
      </c>
      <c r="H140" s="74">
        <v>0</v>
      </c>
      <c r="I140" s="74">
        <v>0</v>
      </c>
      <c r="J140" s="74">
        <v>0</v>
      </c>
      <c r="K140" s="74">
        <v>0</v>
      </c>
      <c r="L140" s="75">
        <v>603896.11999999988</v>
      </c>
    </row>
    <row r="141" spans="1:12" ht="29" x14ac:dyDescent="0.35">
      <c r="A141" s="76" t="s">
        <v>615</v>
      </c>
      <c r="B141" s="77" t="s">
        <v>410</v>
      </c>
      <c r="C141" s="74">
        <v>0</v>
      </c>
      <c r="D141" s="74">
        <v>672534.41999999993</v>
      </c>
      <c r="E141" s="74">
        <v>0</v>
      </c>
      <c r="F141" s="74">
        <v>0</v>
      </c>
      <c r="G141" s="74">
        <v>0</v>
      </c>
      <c r="H141" s="74">
        <v>0</v>
      </c>
      <c r="I141" s="74">
        <v>0</v>
      </c>
      <c r="J141" s="74">
        <v>0</v>
      </c>
      <c r="K141" s="74">
        <v>0</v>
      </c>
      <c r="L141" s="75">
        <v>672534.41999999993</v>
      </c>
    </row>
    <row r="142" spans="1:12" ht="43.5" x14ac:dyDescent="0.35">
      <c r="A142" s="76" t="s">
        <v>616</v>
      </c>
      <c r="B142" s="77" t="s">
        <v>411</v>
      </c>
      <c r="C142" s="74">
        <v>0</v>
      </c>
      <c r="D142" s="74">
        <v>0</v>
      </c>
      <c r="E142" s="74">
        <v>0</v>
      </c>
      <c r="F142" s="74">
        <v>0</v>
      </c>
      <c r="G142" s="74">
        <v>0</v>
      </c>
      <c r="H142" s="74">
        <v>0</v>
      </c>
      <c r="I142" s="74">
        <v>0</v>
      </c>
      <c r="J142" s="74">
        <v>92719601.879999965</v>
      </c>
      <c r="K142" s="74">
        <v>0</v>
      </c>
      <c r="L142" s="75">
        <v>92719601.879999965</v>
      </c>
    </row>
    <row r="143" spans="1:12" ht="43.5" x14ac:dyDescent="0.35">
      <c r="A143" s="76" t="s">
        <v>617</v>
      </c>
      <c r="B143" s="77" t="s">
        <v>412</v>
      </c>
      <c r="C143" s="74">
        <v>0</v>
      </c>
      <c r="D143" s="74">
        <v>0</v>
      </c>
      <c r="E143" s="74">
        <v>0</v>
      </c>
      <c r="F143" s="74">
        <v>0</v>
      </c>
      <c r="G143" s="74">
        <v>0</v>
      </c>
      <c r="H143" s="74">
        <v>0</v>
      </c>
      <c r="I143" s="74">
        <v>0</v>
      </c>
      <c r="J143" s="74">
        <v>181031077.0499993</v>
      </c>
      <c r="K143" s="74">
        <v>0</v>
      </c>
      <c r="L143" s="75">
        <v>181031077.0499993</v>
      </c>
    </row>
    <row r="144" spans="1:12" ht="29" x14ac:dyDescent="0.35">
      <c r="A144" s="76" t="s">
        <v>618</v>
      </c>
      <c r="B144" s="77" t="s">
        <v>413</v>
      </c>
      <c r="C144" s="74">
        <v>0</v>
      </c>
      <c r="D144" s="74">
        <v>0</v>
      </c>
      <c r="E144" s="74">
        <v>0</v>
      </c>
      <c r="F144" s="74">
        <v>0</v>
      </c>
      <c r="G144" s="74">
        <v>0</v>
      </c>
      <c r="H144" s="74">
        <v>0</v>
      </c>
      <c r="I144" s="74">
        <v>0</v>
      </c>
      <c r="J144" s="74">
        <v>5881178.3899999997</v>
      </c>
      <c r="K144" s="74">
        <v>0</v>
      </c>
      <c r="L144" s="75">
        <v>5881178.3899999997</v>
      </c>
    </row>
    <row r="145" spans="1:12" ht="29" x14ac:dyDescent="0.35">
      <c r="A145" s="76" t="s">
        <v>619</v>
      </c>
      <c r="B145" s="77" t="s">
        <v>414</v>
      </c>
      <c r="C145" s="74">
        <v>0</v>
      </c>
      <c r="D145" s="74">
        <v>0</v>
      </c>
      <c r="E145" s="74">
        <v>0</v>
      </c>
      <c r="F145" s="74">
        <v>0</v>
      </c>
      <c r="G145" s="74">
        <v>0</v>
      </c>
      <c r="H145" s="74">
        <v>0</v>
      </c>
      <c r="I145" s="74">
        <v>0</v>
      </c>
      <c r="J145" s="74">
        <v>43695.09</v>
      </c>
      <c r="K145" s="74">
        <v>0</v>
      </c>
      <c r="L145" s="75">
        <v>43695.09</v>
      </c>
    </row>
    <row r="146" spans="1:12" ht="43.5" x14ac:dyDescent="0.35">
      <c r="A146" s="76" t="s">
        <v>620</v>
      </c>
      <c r="B146" s="77" t="s">
        <v>415</v>
      </c>
      <c r="C146" s="74">
        <v>0</v>
      </c>
      <c r="D146" s="74">
        <v>0</v>
      </c>
      <c r="E146" s="74">
        <v>0</v>
      </c>
      <c r="F146" s="74">
        <v>0</v>
      </c>
      <c r="G146" s="74">
        <v>154.20999999999998</v>
      </c>
      <c r="H146" s="74">
        <v>0</v>
      </c>
      <c r="I146" s="74">
        <v>0</v>
      </c>
      <c r="J146" s="74">
        <v>0</v>
      </c>
      <c r="K146" s="74">
        <v>0</v>
      </c>
      <c r="L146" s="75">
        <v>154.20999999999998</v>
      </c>
    </row>
    <row r="147" spans="1:12" ht="29" x14ac:dyDescent="0.35">
      <c r="A147" s="76" t="s">
        <v>621</v>
      </c>
      <c r="B147" s="77" t="s">
        <v>416</v>
      </c>
      <c r="C147" s="74">
        <v>1500</v>
      </c>
      <c r="D147" s="74">
        <v>0</v>
      </c>
      <c r="E147" s="74">
        <v>0</v>
      </c>
      <c r="F147" s="74">
        <v>0</v>
      </c>
      <c r="G147" s="74">
        <v>0</v>
      </c>
      <c r="H147" s="74">
        <v>0</v>
      </c>
      <c r="I147" s="74">
        <v>0</v>
      </c>
      <c r="J147" s="74">
        <v>210200</v>
      </c>
      <c r="K147" s="74">
        <v>0</v>
      </c>
      <c r="L147" s="75">
        <v>211700</v>
      </c>
    </row>
    <row r="148" spans="1:12" x14ac:dyDescent="0.35">
      <c r="A148" s="76" t="s">
        <v>622</v>
      </c>
      <c r="B148" s="77" t="s">
        <v>417</v>
      </c>
      <c r="C148" s="74">
        <v>1399176.4600000009</v>
      </c>
      <c r="D148" s="74">
        <v>874879.5</v>
      </c>
      <c r="E148" s="74">
        <v>80185.03</v>
      </c>
      <c r="F148" s="74">
        <v>792297.03000000026</v>
      </c>
      <c r="G148" s="74">
        <v>1694946.7200000002</v>
      </c>
      <c r="H148" s="74">
        <v>0</v>
      </c>
      <c r="I148" s="74">
        <v>0</v>
      </c>
      <c r="J148" s="74">
        <v>155158285.23000026</v>
      </c>
      <c r="K148" s="74">
        <v>210319.39999999997</v>
      </c>
      <c r="L148" s="75">
        <v>160210089.37000027</v>
      </c>
    </row>
    <row r="149" spans="1:12" ht="29.5" thickBot="1" x14ac:dyDescent="0.4">
      <c r="A149" s="76" t="s">
        <v>623</v>
      </c>
      <c r="B149" s="77" t="s">
        <v>418</v>
      </c>
      <c r="C149" s="74">
        <v>0</v>
      </c>
      <c r="D149" s="74">
        <v>0</v>
      </c>
      <c r="E149" s="74">
        <v>0</v>
      </c>
      <c r="F149" s="74">
        <v>0</v>
      </c>
      <c r="G149" s="74">
        <v>0</v>
      </c>
      <c r="H149" s="74">
        <v>0</v>
      </c>
      <c r="I149" s="74">
        <v>0</v>
      </c>
      <c r="J149" s="74">
        <v>9540</v>
      </c>
      <c r="K149" s="74">
        <v>0</v>
      </c>
      <c r="L149" s="75">
        <v>9540</v>
      </c>
    </row>
    <row r="150" spans="1:12" x14ac:dyDescent="0.35">
      <c r="A150" s="126" t="s">
        <v>419</v>
      </c>
      <c r="B150" s="129" t="s">
        <v>420</v>
      </c>
      <c r="C150" s="142" t="s">
        <v>268</v>
      </c>
      <c r="D150" s="143"/>
      <c r="E150" s="144"/>
      <c r="F150" s="142" t="s">
        <v>269</v>
      </c>
      <c r="G150" s="144"/>
      <c r="H150" s="70" t="s">
        <v>270</v>
      </c>
      <c r="I150" s="140" t="s">
        <v>271</v>
      </c>
      <c r="J150" s="145"/>
      <c r="K150" s="141"/>
      <c r="L150" s="131">
        <f>SUM(L5:L149)</f>
        <v>1187907694.3300002</v>
      </c>
    </row>
    <row r="151" spans="1:12" ht="15" thickBot="1" x14ac:dyDescent="0.4">
      <c r="A151" s="127"/>
      <c r="B151" s="130"/>
      <c r="C151" s="134">
        <f>SUM(C155:E155)</f>
        <v>416729600.43085742</v>
      </c>
      <c r="D151" s="134"/>
      <c r="E151" s="134"/>
      <c r="F151" s="134">
        <f>SUM(F155:G155)</f>
        <v>195486258.24600801</v>
      </c>
      <c r="G151" s="135"/>
      <c r="H151" s="110">
        <f>H155</f>
        <v>1662303.8894099994</v>
      </c>
      <c r="I151" s="134">
        <f>SUM(I155:K155)</f>
        <v>574029531.76372445</v>
      </c>
      <c r="J151" s="134"/>
      <c r="K151" s="134"/>
      <c r="L151" s="132"/>
    </row>
    <row r="152" spans="1:12" ht="58" x14ac:dyDescent="0.35">
      <c r="A152" s="127"/>
      <c r="B152" s="129" t="s">
        <v>421</v>
      </c>
      <c r="C152" s="108" t="s">
        <v>422</v>
      </c>
      <c r="D152" s="140" t="s">
        <v>423</v>
      </c>
      <c r="E152" s="141"/>
      <c r="F152" s="105" t="s">
        <v>424</v>
      </c>
      <c r="G152" s="105" t="s">
        <v>425</v>
      </c>
      <c r="H152" s="105" t="s">
        <v>426</v>
      </c>
      <c r="I152" s="78" t="s">
        <v>427</v>
      </c>
      <c r="J152" s="79" t="s">
        <v>428</v>
      </c>
      <c r="K152" s="109" t="s">
        <v>429</v>
      </c>
      <c r="L152" s="132"/>
    </row>
    <row r="153" spans="1:12" ht="15" thickBot="1" x14ac:dyDescent="0.4">
      <c r="A153" s="127"/>
      <c r="B153" s="130"/>
      <c r="C153" s="80">
        <f>C155</f>
        <v>317366376.16085702</v>
      </c>
      <c r="D153" s="136">
        <f>D155+E155</f>
        <v>99363224.270000398</v>
      </c>
      <c r="E153" s="137"/>
      <c r="F153" s="80">
        <f t="shared" ref="F153:K153" si="0">F155</f>
        <v>180377571.284688</v>
      </c>
      <c r="G153" s="80">
        <f t="shared" si="0"/>
        <v>15108686.961320005</v>
      </c>
      <c r="H153" s="110">
        <f t="shared" si="0"/>
        <v>1662303.8894099994</v>
      </c>
      <c r="I153" s="80">
        <f t="shared" si="0"/>
        <v>442455.88</v>
      </c>
      <c r="J153" s="80">
        <f t="shared" si="0"/>
        <v>572575980.36372447</v>
      </c>
      <c r="K153" s="80">
        <f t="shared" si="0"/>
        <v>1011095.52</v>
      </c>
      <c r="L153" s="132"/>
    </row>
    <row r="154" spans="1:12" ht="58.5" thickBot="1" x14ac:dyDescent="0.4">
      <c r="A154" s="127"/>
      <c r="B154" s="138" t="s">
        <v>430</v>
      </c>
      <c r="C154" s="106" t="s">
        <v>272</v>
      </c>
      <c r="D154" s="106" t="s">
        <v>273</v>
      </c>
      <c r="E154" s="106" t="s">
        <v>274</v>
      </c>
      <c r="F154" s="106" t="s">
        <v>275</v>
      </c>
      <c r="G154" s="106" t="s">
        <v>276</v>
      </c>
      <c r="H154" s="106" t="s">
        <v>277</v>
      </c>
      <c r="I154" s="106" t="s">
        <v>278</v>
      </c>
      <c r="J154" s="106" t="s">
        <v>279</v>
      </c>
      <c r="K154" s="106" t="s">
        <v>280</v>
      </c>
      <c r="L154" s="132"/>
    </row>
    <row r="155" spans="1:12" ht="15" thickBot="1" x14ac:dyDescent="0.4">
      <c r="A155" s="128"/>
      <c r="B155" s="139"/>
      <c r="C155" s="82">
        <f t="shared" ref="C155:L155" si="1">SUM(C5:C149)</f>
        <v>317366376.16085702</v>
      </c>
      <c r="D155" s="156">
        <f t="shared" si="1"/>
        <v>92271413.570000395</v>
      </c>
      <c r="E155" s="83">
        <f t="shared" si="1"/>
        <v>7091810.6999999974</v>
      </c>
      <c r="F155" s="81">
        <f t="shared" si="1"/>
        <v>180377571.284688</v>
      </c>
      <c r="G155" s="81">
        <f t="shared" si="1"/>
        <v>15108686.961320005</v>
      </c>
      <c r="H155" s="84">
        <f t="shared" si="1"/>
        <v>1662303.8894099994</v>
      </c>
      <c r="I155" s="81">
        <f t="shared" si="1"/>
        <v>442455.88</v>
      </c>
      <c r="J155" s="81">
        <f t="shared" si="1"/>
        <v>572575980.36372447</v>
      </c>
      <c r="K155" s="81">
        <f t="shared" si="1"/>
        <v>1011095.52</v>
      </c>
      <c r="L155" s="133"/>
    </row>
    <row r="157" spans="1:12" x14ac:dyDescent="0.35">
      <c r="L157" s="157"/>
    </row>
    <row r="158" spans="1:12" x14ac:dyDescent="0.35">
      <c r="C158" s="25"/>
      <c r="D158" s="25"/>
      <c r="E158" s="25"/>
      <c r="F158" s="25"/>
      <c r="G158" s="25"/>
      <c r="H158" s="25"/>
      <c r="I158" s="25"/>
      <c r="J158" s="25"/>
      <c r="K158" s="25"/>
      <c r="L158" s="25"/>
    </row>
  </sheetData>
  <mergeCells count="20">
    <mergeCell ref="A150:A155"/>
    <mergeCell ref="B150:B151"/>
    <mergeCell ref="B152:B153"/>
    <mergeCell ref="B154:B155"/>
    <mergeCell ref="L2:L4"/>
    <mergeCell ref="C150:E150"/>
    <mergeCell ref="F150:G150"/>
    <mergeCell ref="I150:K150"/>
    <mergeCell ref="L150:L155"/>
    <mergeCell ref="C151:E151"/>
    <mergeCell ref="F151:G151"/>
    <mergeCell ref="I151:K151"/>
    <mergeCell ref="D152:E152"/>
    <mergeCell ref="D153:E153"/>
    <mergeCell ref="C1:L1"/>
    <mergeCell ref="C2:E2"/>
    <mergeCell ref="F2:G2"/>
    <mergeCell ref="I2:K2"/>
    <mergeCell ref="A2:A4"/>
    <mergeCell ref="B2: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Conto Economico</vt:lpstr>
      <vt:lpstr>Stato Patrimoniale</vt:lpstr>
      <vt:lpstr>Rendiconto Finanziario</vt:lpstr>
      <vt:lpstr>Rendiconto Cont Finanziaria INC</vt:lpstr>
      <vt:lpstr>Rendiconto Cont Finanziaria PAG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Poldi Francesco</dc:creator>
  <cp:lastModifiedBy>Poldi Francesco</cp:lastModifiedBy>
  <dcterms:created xsi:type="dcterms:W3CDTF">2021-06-18T09:02:31Z</dcterms:created>
  <dcterms:modified xsi:type="dcterms:W3CDTF">2022-04-29T08:35:23Z</dcterms:modified>
</cp:coreProperties>
</file>