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54363\Desktop\WAE\_Documenti pubblicati\2024\14 - Bilancio 2023\"/>
    </mc:Choice>
  </mc:AlternateContent>
  <xr:revisionPtr revIDLastSave="0" documentId="13_ncr:1_{1C87B296-8D5F-4DD8-B9BE-445D4A07857F}" xr6:coauthVersionLast="36" xr6:coauthVersionMax="36" xr10:uidLastSave="{00000000-0000-0000-0000-000000000000}"/>
  <bookViews>
    <workbookView xWindow="0" yWindow="0" windowWidth="19200" windowHeight="6930" tabRatio="826" activeTab="2" xr2:uid="{A7EDD4ED-F719-48CF-92CE-E884D8F63C19}"/>
  </bookViews>
  <sheets>
    <sheet name="Conto Economico" sheetId="1" r:id="rId1"/>
    <sheet name="Stato Patrimoniale" sheetId="2" r:id="rId2"/>
    <sheet name="Rendiconto Finanziario" sheetId="3" r:id="rId3"/>
    <sheet name="Rendiconto Cont Finanziaria INC" sheetId="4" r:id="rId4"/>
    <sheet name="Rendiconto Cont Finanziaria PAG" sheetId="5" r:id="rId5"/>
  </sheets>
  <externalReferences>
    <externalReference r:id="rId6"/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2" i="3" l="1"/>
  <c r="B25" i="3"/>
  <c r="B26" i="3" s="1"/>
  <c r="B21" i="3"/>
  <c r="B20" i="3"/>
  <c r="B19" i="3"/>
  <c r="B22" i="3" s="1"/>
  <c r="B17" i="3"/>
  <c r="B23" i="3" s="1"/>
  <c r="B11" i="3"/>
  <c r="B6" i="3" l="1"/>
  <c r="B12" i="3"/>
  <c r="B28" i="3" s="1"/>
  <c r="K166" i="5"/>
  <c r="J166" i="5"/>
  <c r="J164" i="5" s="1"/>
  <c r="I166" i="5"/>
  <c r="H166" i="5"/>
  <c r="H162" i="5" s="1"/>
  <c r="G166" i="5"/>
  <c r="F166" i="5"/>
  <c r="F164" i="5" s="1"/>
  <c r="E166" i="5"/>
  <c r="D166" i="5"/>
  <c r="C166" i="5"/>
  <c r="K164" i="5"/>
  <c r="I164" i="5"/>
  <c r="H164" i="5"/>
  <c r="G164" i="5"/>
  <c r="D164" i="5"/>
  <c r="C164" i="5"/>
  <c r="I162" i="5"/>
  <c r="C162" i="5"/>
  <c r="L161" i="5"/>
  <c r="F162" i="5" l="1"/>
  <c r="C84" i="4" l="1"/>
  <c r="B55" i="2"/>
  <c r="D50" i="2" l="1"/>
  <c r="D45" i="2"/>
  <c r="D29" i="2"/>
  <c r="D16" i="2"/>
  <c r="D10" i="2"/>
  <c r="B57" i="2"/>
  <c r="B53" i="2"/>
  <c r="B47" i="2"/>
  <c r="B33" i="2"/>
  <c r="B16" i="2"/>
  <c r="B8" i="2"/>
  <c r="D6" i="2" l="1"/>
  <c r="B29" i="2"/>
  <c r="B6" i="2"/>
  <c r="D61" i="2" l="1"/>
  <c r="B61" i="2"/>
  <c r="B60" i="1"/>
  <c r="B57" i="1"/>
  <c r="B44" i="1"/>
  <c r="B31" i="1"/>
  <c r="B24" i="1"/>
  <c r="B23" i="1" s="1"/>
  <c r="B8" i="1"/>
  <c r="B4" i="1"/>
  <c r="B53" i="1"/>
  <c r="B51" i="1" l="1"/>
  <c r="B21" i="1"/>
  <c r="B52" i="1" l="1"/>
  <c r="B64" i="1" s="1"/>
</calcChain>
</file>

<file path=xl/sharedStrings.xml><?xml version="1.0" encoding="utf-8"?>
<sst xmlns="http://schemas.openxmlformats.org/spreadsheetml/2006/main" count="695" uniqueCount="672">
  <si>
    <t>CONTO ECONOMICO</t>
  </si>
  <si>
    <t>A)PROVENTI OPERATIVI</t>
  </si>
  <si>
    <t>I.PROVENTI PROPRI</t>
  </si>
  <si>
    <t>1) Proventi per la didattica</t>
  </si>
  <si>
    <t>2) Proventi da Ricerche commissionate e trasferimento tecnologico</t>
  </si>
  <si>
    <t>3) Proventi da Ricerche con finanziamenti competitivi</t>
  </si>
  <si>
    <t>II. CONTRIBUTI</t>
  </si>
  <si>
    <t>1) Contributi MUR e altre Amministrazioni centrali</t>
  </si>
  <si>
    <t>2) Contributi Regioni e Province autonome</t>
  </si>
  <si>
    <t>3) Contributi altre Amministrazioni locali</t>
  </si>
  <si>
    <t>4) Contributi dall'Unione Europea e dal Resto del Mondo</t>
  </si>
  <si>
    <t>5) Contributi da Università</t>
  </si>
  <si>
    <t>6) Contributi da altri (pubblici)</t>
  </si>
  <si>
    <t>7) Contributi da altri (privati)</t>
  </si>
  <si>
    <t>III. PROVENTI PER ATTIVITA’ ASSISTENZIALE</t>
  </si>
  <si>
    <t>IV. PROVENTI PER GESTIONE DIRETTA INTERVENTI PER IL DIRITTO ALLO STUDIO</t>
  </si>
  <si>
    <t>V. ALTRI PROVENTI E RICAVI DIVERSI</t>
  </si>
  <si>
    <t>VI. VARIAZIONI RIMANENZE</t>
  </si>
  <si>
    <t>VII. INCREMENTO DELLE IMMOBILIZZAZIONI PER LAVORI INTERNI</t>
  </si>
  <si>
    <t>TOTALE PROVENTI OPERATIVI (A)</t>
  </si>
  <si>
    <t>B) COSTI OPERATIVI</t>
  </si>
  <si>
    <t>VIII. COSTI DEL PERSONALE</t>
  </si>
  <si>
    <t>1) Costi del personale dedicato alla ricerca e alla didattica</t>
  </si>
  <si>
    <t>a) docenti /ricercatori</t>
  </si>
  <si>
    <t>b) Collaborazioni scientifiche (collaboratori, assegnisti, ecc.)</t>
  </si>
  <si>
    <t>c) Docenti a contratto</t>
  </si>
  <si>
    <t>d) esperti linguistici</t>
  </si>
  <si>
    <t>e) Altro personale dedicato alla didattica e alla ricerca</t>
  </si>
  <si>
    <t>2) Costi del personale dirigente e tecnico amministrativo</t>
  </si>
  <si>
    <t>IX. COSTI DELLA GESTIONE CORRENTE</t>
  </si>
  <si>
    <t>1) Costi per sostegno agli studenti</t>
  </si>
  <si>
    <t>2) Costi per il diritto allo studio</t>
  </si>
  <si>
    <t>3) Costi per l'attività editoriale</t>
  </si>
  <si>
    <t>4) Trasferimenti a partner progetti coordinati</t>
  </si>
  <si>
    <t>5) Acquisto materiale consumo laboratori</t>
  </si>
  <si>
    <t>6) Variazione rimanenze di materiale di consumo per laboratori</t>
  </si>
  <si>
    <t>7) acquisto libri, periodici e mat.bibliografico</t>
  </si>
  <si>
    <t>8) Acquisto di servizi e collaborazioni tecnico-gestionali</t>
  </si>
  <si>
    <t>9) Acquisto altri materiali</t>
  </si>
  <si>
    <t>10) Variazione delle rimanenze di materiali</t>
  </si>
  <si>
    <t>11) Costi per godimento beni di terzi</t>
  </si>
  <si>
    <t>12) Altri costi</t>
  </si>
  <si>
    <t>X. AMMORTAMENTI E SVALUTAZIONI</t>
  </si>
  <si>
    <t>1) Ammortamento Immobilizzazioni Immateriali</t>
  </si>
  <si>
    <t>2) Ammortamento Immobilizzazioni Materiali</t>
  </si>
  <si>
    <t>3) Svalutazioni immobilizzazioni</t>
  </si>
  <si>
    <t>4) Svalutazione dei crediti compresi nell’attivo circolante e nelle disponibilità liquide</t>
  </si>
  <si>
    <t>XI. ACCANTONAMENTI PER RISCHI E ONERI</t>
  </si>
  <si>
    <t>XII. ONERI DIVERSI DI GESTIONE</t>
  </si>
  <si>
    <t>TOTALE COSTI OPERATIVI (B)</t>
  </si>
  <si>
    <t>DIFFERENZA TRA PROVENTI E COSTI OPERATIVI (A-B)</t>
  </si>
  <si>
    <t>C) PROVENTI E ONERI FINANZIARI</t>
  </si>
  <si>
    <t>1) Proventi finanziari</t>
  </si>
  <si>
    <t>2) Interessi ed altri oneri finanziari</t>
  </si>
  <si>
    <t>3) Utili e perdite su cambi</t>
  </si>
  <si>
    <t>D) RETTIFICHE DI VALORE DI ATTIVITA’ FINANZIARIE</t>
  </si>
  <si>
    <t>1) Rivalutazioni</t>
  </si>
  <si>
    <t>2) Svalutazioni</t>
  </si>
  <si>
    <t>E) PROVENTI ED ONERI STRAORDINARI</t>
  </si>
  <si>
    <t>1) Proventi</t>
  </si>
  <si>
    <t>2) Oneri</t>
  </si>
  <si>
    <t>F) IMPOSTE SUL REDDITO DELL’ESERCIZIO CORRENTI, DIFFERITE, ANTICIPATE</t>
  </si>
  <si>
    <t>RISULTATO DI ESERCIZIO</t>
  </si>
  <si>
    <t>STATO PATRIMONIALE</t>
  </si>
  <si>
    <t>ATTIVO</t>
  </si>
  <si>
    <t>PASSIVO</t>
  </si>
  <si>
    <t>A)  IMMOBILIZZAZIONI</t>
  </si>
  <si>
    <t>A)  PATRIMONIO NETTO</t>
  </si>
  <si>
    <t>I IMMATERIALI</t>
  </si>
  <si>
    <t>I FONDO DI DOTAZIONE DELL’ATENEO</t>
  </si>
  <si>
    <t>1) Costi di impianto, di ampliamento e di sviluppo</t>
  </si>
  <si>
    <t>II PATRIMONIO VINCOLATO</t>
  </si>
  <si>
    <t>2) Diritti di brevetto e diritti di utilizzazione delle opere dell'ingegno</t>
  </si>
  <si>
    <t>3) Concessioni, licenze, marchi e diritti simili</t>
  </si>
  <si>
    <t>1) Fondi vincolati destinati da terzi</t>
  </si>
  <si>
    <t>4) Immobilizzazioni in corso e acconti</t>
  </si>
  <si>
    <t>2) Fondi vincolati per decisione degli organi istituzionali</t>
  </si>
  <si>
    <t>5) Altre immobilizzazioni immateriali</t>
  </si>
  <si>
    <t>3) Riserve vincolate (progetti specifici, per obblighi di legge, o altro)</t>
  </si>
  <si>
    <t>II MATERIALI</t>
  </si>
  <si>
    <t>III PATRIMONIO NON VINCOLATO</t>
  </si>
  <si>
    <t>1) Terreni e fabbricati</t>
  </si>
  <si>
    <t>1) Risultato esercizio</t>
  </si>
  <si>
    <t>2) Impianti ed attrezzature</t>
  </si>
  <si>
    <t>2) Risultati relativi ad esercizi precedenti</t>
  </si>
  <si>
    <t>3) Attrezzature scientifiche</t>
  </si>
  <si>
    <t>3) Riserve statutarie</t>
  </si>
  <si>
    <t>4) Patrimonio librario, opere d'arte, d'antiquariato e museali</t>
  </si>
  <si>
    <t>5) Mobili ed Arredi</t>
  </si>
  <si>
    <t>6) Immobilizzazioni in corso e acconti</t>
  </si>
  <si>
    <t>B) FONDI PER RISCHI ED ONERI</t>
  </si>
  <si>
    <t>7) Altre immobilizzazioni materiali</t>
  </si>
  <si>
    <t>III FINANZIARIE</t>
  </si>
  <si>
    <t>C) TRATTAMENTO DI FINE RAPPORTO</t>
  </si>
  <si>
    <t>B)  ATTIVO CIRCOLANTE</t>
  </si>
  <si>
    <t xml:space="preserve">D) DEBITI </t>
  </si>
  <si>
    <t>I RIMANENZE</t>
  </si>
  <si>
    <t>1) Mutui e debiti verso banche</t>
  </si>
  <si>
    <t>2) Debiti verso MUR e altre Amministrazioni centrali</t>
  </si>
  <si>
    <t xml:space="preserve">II CREDITI  </t>
  </si>
  <si>
    <t>3) Debiti verso Regione e Province Autonome</t>
  </si>
  <si>
    <t>4) Debiti verso altre Amministrazioni locali</t>
  </si>
  <si>
    <t>1) Crediti verso MUR ed altre amministrazioni Centrali</t>
  </si>
  <si>
    <t>5) Debiti verso l’Unione Europea e il Resto del Mondo</t>
  </si>
  <si>
    <t>2) Crediti verso Regioni e Province Autonome</t>
  </si>
  <si>
    <t>6) Debiti verso l'Università</t>
  </si>
  <si>
    <t>3) Crediti verso altre Amministrazioni locali</t>
  </si>
  <si>
    <t>7) Debiti verso studenti</t>
  </si>
  <si>
    <t>4) Crediti verso l’Unione Europea e il Resto del Mondo</t>
  </si>
  <si>
    <t>8) Acconti</t>
  </si>
  <si>
    <t>5) Crediti verso Università</t>
  </si>
  <si>
    <t>9) Debiti verso fornitori</t>
  </si>
  <si>
    <t>6) Crediti verso studenti per tasse e contributi</t>
  </si>
  <si>
    <t>10) Debiti verso dipendenti</t>
  </si>
  <si>
    <t>7) Crediti verso società ed enti controllati</t>
  </si>
  <si>
    <t>11) Debiti verso società o enti controllati</t>
  </si>
  <si>
    <t>8) Crediti verso altri (pubblici)</t>
  </si>
  <si>
    <t>12) Altri debiti</t>
  </si>
  <si>
    <t>9) Crediti verso altri (privati)</t>
  </si>
  <si>
    <t>III ATTIVITA’ FINANZIARIE</t>
  </si>
  <si>
    <t>E) RATEI E RISCONTI PASSIVI E CONTRIBUTI AGLI INVESTIMENTI</t>
  </si>
  <si>
    <t>IV DISPONIBILITA’ LIQUIDE</t>
  </si>
  <si>
    <t>e1) Contributi agli investimenti</t>
  </si>
  <si>
    <t>e2) Ratei e risconti passivi</t>
  </si>
  <si>
    <t>1) Depositi bancari e postali</t>
  </si>
  <si>
    <t>2) Denaro e valori in cassa</t>
  </si>
  <si>
    <t>F) RISCONTI PASSIVI PER PROGETTI E RICERCHE IN CORSO</t>
  </si>
  <si>
    <t>f1) Risconti passivi per progetti e ricerche finanziate o co-finanziate in corso</t>
  </si>
  <si>
    <t>C) RATEI E RISCONTI ATTIVI</t>
  </si>
  <si>
    <t>c1) Ratei e risconti attivi</t>
  </si>
  <si>
    <t>D) RATEI ATTIVI PER PROGETTI E RICERCHE IN CORSO</t>
  </si>
  <si>
    <t>d1) Ratei attivi per progetti e ricerche finanziate o co-finanziate in corso</t>
  </si>
  <si>
    <t>TOTALE ATTIVO</t>
  </si>
  <si>
    <t>TOTALE PASSIVO</t>
  </si>
  <si>
    <t>CONTI D'ORDINE DELL'ATTIVO</t>
  </si>
  <si>
    <t>CONTI D'ORDINE DEL PASSIVO</t>
  </si>
  <si>
    <t>SIOPE</t>
  </si>
  <si>
    <t>Denominazione SIOPE</t>
  </si>
  <si>
    <t>TOTALI</t>
  </si>
  <si>
    <t>E.2.01.01.01.001</t>
  </si>
  <si>
    <t>Trasferimenti correnti da Ministeri</t>
  </si>
  <si>
    <t>E.2.01.01.01.013</t>
  </si>
  <si>
    <t>Trasferimenti correnti da enti e istituzioni centrali di ricerca e Istituti e stazioni sperimentali per la ricerca</t>
  </si>
  <si>
    <t>E.2.01.01.01.999</t>
  </si>
  <si>
    <t>Trasferimenti correnti da altre Amministrazioni Centrali n.a.c.</t>
  </si>
  <si>
    <t>E.2.01.01.02.001</t>
  </si>
  <si>
    <t>Trasferimenti correnti da Regioni e province autonome</t>
  </si>
  <si>
    <t>E.2.01.01.02.003</t>
  </si>
  <si>
    <t>Trasferimenti correnti da Comuni</t>
  </si>
  <si>
    <t>E.2.01.01.02.008</t>
  </si>
  <si>
    <t>Trasferimenti correnti da Universita'</t>
  </si>
  <si>
    <t>E.2.01.01.02.011</t>
  </si>
  <si>
    <t>Trasferimenti correnti da Aziende sanitarie locali</t>
  </si>
  <si>
    <t>E.2.01.01.02.012</t>
  </si>
  <si>
    <t>Trasferimenti correnti da Aziende ospedaliere e Aziende ospedaliere universitarie integrate con il SSN</t>
  </si>
  <si>
    <t>E.2.01.01.02.017</t>
  </si>
  <si>
    <t>Trasferimenti correnti da altri enti e agenzie regionali e sub regionali</t>
  </si>
  <si>
    <t>E.2.01.01.02.999</t>
  </si>
  <si>
    <t>Trasferimenti correnti da altre Amministrazioni Locali n.a.c.</t>
  </si>
  <si>
    <t>E.2.01.02.01.001</t>
  </si>
  <si>
    <t>Trasferimenti correnti da famiglie</t>
  </si>
  <si>
    <t>E.2.01.03.02.999</t>
  </si>
  <si>
    <t>Altri trasferimenti correnti da altre imprese</t>
  </si>
  <si>
    <t>E.2.01.04.01.001</t>
  </si>
  <si>
    <t>Trasferimenti correnti da Istituzioni Sociali Private</t>
  </si>
  <si>
    <t>E.2.01.05.01.999</t>
  </si>
  <si>
    <t>Altri trasferimenti correnti dall'Unione Europea</t>
  </si>
  <si>
    <t>E.2.01.05.02.001</t>
  </si>
  <si>
    <t>Trasferimenti correnti dal Resto del Mondo</t>
  </si>
  <si>
    <t>E.3.01.01.01.001</t>
  </si>
  <si>
    <t>Proventi dalla vendita di beni di consumo</t>
  </si>
  <si>
    <t>E.3.01.01.01.005</t>
  </si>
  <si>
    <t>Proventi derivanti dallo sfruttamento di brevetti</t>
  </si>
  <si>
    <t>E.3.01.01.01.006</t>
  </si>
  <si>
    <t>Proventi dalla vendita di riviste e pubblicazioni</t>
  </si>
  <si>
    <t>E.3.01.01.01.999</t>
  </si>
  <si>
    <t>Proventi da vendita di beni n.a.c.</t>
  </si>
  <si>
    <t>E.3.01.02.01.002</t>
  </si>
  <si>
    <t>Proventi da asili nido</t>
  </si>
  <si>
    <t>E.3.01.02.01.013</t>
  </si>
  <si>
    <t>Proventi da teatri, musei, spettacoli, mostre</t>
  </si>
  <si>
    <t>E.3.01.02.01.023</t>
  </si>
  <si>
    <t>Proventi da servizi per formazione e addestramento</t>
  </si>
  <si>
    <t>E.3.01.02.01.038</t>
  </si>
  <si>
    <t>Proventi da analisi e studi nel campo della ricerca</t>
  </si>
  <si>
    <t>E.3.01.02.01.040</t>
  </si>
  <si>
    <t>Proventi per organizzazione convegni</t>
  </si>
  <si>
    <t>E.3.01.02.01.042</t>
  </si>
  <si>
    <t>Proventi derivanti dalle sponsorizzazioni</t>
  </si>
  <si>
    <t>E.3.01.02.01.999</t>
  </si>
  <si>
    <t>Proventi da servizi n.a.c.</t>
  </si>
  <si>
    <t>E.3.01.02.02.001</t>
  </si>
  <si>
    <t>Proventi da contribuzione studentesca per corsi di laurea di I, II livello</t>
  </si>
  <si>
    <t>E.3.01.02.02.002</t>
  </si>
  <si>
    <t>Proventi da contribuzione studentesca per corsi post lauream</t>
  </si>
  <si>
    <t>E.3.01.02.02.999</t>
  </si>
  <si>
    <t>Proventi da contribuzione studentesca per altri corsi</t>
  </si>
  <si>
    <t>E.3.01.03.02.002</t>
  </si>
  <si>
    <t>Locazioni di altri beni immobili</t>
  </si>
  <si>
    <t>E.3.02.01.01.001</t>
  </si>
  <si>
    <t>Proventi da multe, ammende, sanzioni e oblazioni a carico delle amministrazioni pubbliche</t>
  </si>
  <si>
    <t>E.3.02.02.01.001</t>
  </si>
  <si>
    <t>Proventi da multe, ammende, sanzioni e oblazioni a carico delle famiglie</t>
  </si>
  <si>
    <t>E.3.02.03.02.001</t>
  </si>
  <si>
    <t>Proventi da risarcimento danni a carico delle imprese</t>
  </si>
  <si>
    <t>E.3.03.03.04.001</t>
  </si>
  <si>
    <t>Interessi attivi da depositi bancari o postali</t>
  </si>
  <si>
    <t>E.3.05.02.01.001</t>
  </si>
  <si>
    <t>Rimborsi ricevuti per spese di personale (comando, distacco, fuori ruolo, convenzioni, ecc.)</t>
  </si>
  <si>
    <t>E.3.05.02.02.002</t>
  </si>
  <si>
    <t>Entrate da rimborsi di IVA a credito</t>
  </si>
  <si>
    <t>E.3.05.99.99.999</t>
  </si>
  <si>
    <t>Altre entrate correnti n.a.c.</t>
  </si>
  <si>
    <t>E.4.02.01.01.001</t>
  </si>
  <si>
    <t>Contributi agli investimenti da Ministeri</t>
  </si>
  <si>
    <t>E.4.02.01.01.013</t>
  </si>
  <si>
    <t>Contributi agli investimenti da enti e istituzioni centrali di ricerca e Istituti e stazioni sperimentali per la ricerca</t>
  </si>
  <si>
    <t>E.4.02.01.01.999</t>
  </si>
  <si>
    <t>Contributi agli investimenti da altre Amministrazioni Centrali n.a.c.</t>
  </si>
  <si>
    <t>E.4.02.01.02.001</t>
  </si>
  <si>
    <t>Contributi agli investimenti da Regioni e province autonome</t>
  </si>
  <si>
    <t>E.4.02.01.02.003</t>
  </si>
  <si>
    <t>Contributi agli investimenti da Comuni</t>
  </si>
  <si>
    <t>E.4.02.01.02.017</t>
  </si>
  <si>
    <t>Contributi agli investimenti da altri enti e agenzie regionali e sub regionali</t>
  </si>
  <si>
    <t>E.4.02.01.02.999</t>
  </si>
  <si>
    <t>Contributi agli investimenti da altre Amministrazioni Locali n.a.c.</t>
  </si>
  <si>
    <t>E.4.02.01.03.001</t>
  </si>
  <si>
    <t>Contributi agli investimenti da INPS</t>
  </si>
  <si>
    <t>E.4.02.01.03.002</t>
  </si>
  <si>
    <t>Contributi agli investimenti da INAIL</t>
  </si>
  <si>
    <t>E.4.02.01.03.999</t>
  </si>
  <si>
    <t>Contributi agli investimenti da altri Enti di Previdenza n.a.c.</t>
  </si>
  <si>
    <t>E.4.02.03.03.999</t>
  </si>
  <si>
    <t>Contributi agli investimenti da altre Imprese</t>
  </si>
  <si>
    <t>E.4.02.04.01.001</t>
  </si>
  <si>
    <t>Contributi agli investimenti da Istituzioni Sociali Private</t>
  </si>
  <si>
    <t>E.4.02.05.07.001</t>
  </si>
  <si>
    <t>Contributi agli investimenti dal Resto del Mondo</t>
  </si>
  <si>
    <t>E.4.02.05.99.999</t>
  </si>
  <si>
    <t>Altri contributi agli investimenti dall'Unione Europea</t>
  </si>
  <si>
    <t>E.9.01.02.01.001</t>
  </si>
  <si>
    <t>Ritenute erariali su redditi da lavoro dipendente per conto terzi</t>
  </si>
  <si>
    <t>E.9.01.02.02.001</t>
  </si>
  <si>
    <t>Ritenute previdenziali e assistenziali su redditi da lavoro dipendente per conto terzi</t>
  </si>
  <si>
    <t>E.9.01.02.99.999</t>
  </si>
  <si>
    <t>Altre ritenute al personale dipendente per conto di terzi</t>
  </si>
  <si>
    <t>E.9.01.03.01.001</t>
  </si>
  <si>
    <t>Ritenute erariali su redditi da lavoro autonomo per conto terzi</t>
  </si>
  <si>
    <t>E.9.01.03.02.001</t>
  </si>
  <si>
    <t>Ritenute previdenziali e assistenziali su redditi da lavoro autonomo per conto terzi</t>
  </si>
  <si>
    <t>E.9.01.99.03.001</t>
  </si>
  <si>
    <t>Rimborso di fondi economali e carte aziendali</t>
  </si>
  <si>
    <t>E.9.01.99.99.999</t>
  </si>
  <si>
    <t>Altre entrate per partite di giro diverse</t>
  </si>
  <si>
    <t>TOTALE</t>
  </si>
  <si>
    <t>Ricerca e innovazione</t>
  </si>
  <si>
    <t>Istruzione universitaria</t>
  </si>
  <si>
    <t>Tutela della salute</t>
  </si>
  <si>
    <t>Servizi istituzionali e generali delle amministrazioni pubbliche</t>
  </si>
  <si>
    <t>Ricerca di Base</t>
  </si>
  <si>
    <t>R &amp; S per gli affari economici</t>
  </si>
  <si>
    <t>R &amp; S per la sanità</t>
  </si>
  <si>
    <t>Istruzione superiore</t>
  </si>
  <si>
    <t>Servizi ausiliari all'istruzione</t>
  </si>
  <si>
    <t>Servizi ospedalieri</t>
  </si>
  <si>
    <t>Istruzione non altrove classificato - 
Indirizzo politico</t>
  </si>
  <si>
    <t>Istruzione non altrove classificato - 
Serv. Affari gen. Ammin.</t>
  </si>
  <si>
    <t>Istruzione non altrove classificato - 
Fondi da assegnare</t>
  </si>
  <si>
    <t xml:space="preserve"> Arretrati per anni precedenti corrisposti al personale a tempo indeterminato</t>
  </si>
  <si>
    <t xml:space="preserve"> Voci stipendiali corrisposte al personale a tempo indeterminato</t>
  </si>
  <si>
    <t xml:space="preserve"> Straordinario per il personale a tempo indeterminato</t>
  </si>
  <si>
    <t xml:space="preserve"> Indennità ed altri compensi, esclusi i rimborsi spesa per missione, corrisposti al personale a tempo indeterminato</t>
  </si>
  <si>
    <t xml:space="preserve"> Voci stipendiali corrisposte al personale a tempo determinato</t>
  </si>
  <si>
    <t xml:space="preserve"> Indennità ed altri compensi, esclusi i rimborsi spesa documentati per missione, corrisposti al personale a tempo determinato</t>
  </si>
  <si>
    <t xml:space="preserve"> Assegni di ricerca</t>
  </si>
  <si>
    <t xml:space="preserve"> Buoni pasto</t>
  </si>
  <si>
    <t xml:space="preserve"> Altre spese per il personale n.a.c.</t>
  </si>
  <si>
    <t xml:space="preserve"> Contributi obbligatori per il personale</t>
  </si>
  <si>
    <t xml:space="preserve"> Contributi per indennità di fine rapporto</t>
  </si>
  <si>
    <t xml:space="preserve"> Altri contributi sociali effettivi n.a.c.</t>
  </si>
  <si>
    <t xml:space="preserve"> Assegni familiari</t>
  </si>
  <si>
    <t xml:space="preserve"> Imposta regionale sulle attività produttive (IRAP)</t>
  </si>
  <si>
    <t xml:space="preserve"> Imposta di registro e di bollo</t>
  </si>
  <si>
    <t xml:space="preserve"> Tassa e/o tariffa smaltimento rifiuti solidi urbani</t>
  </si>
  <si>
    <t xml:space="preserve"> Imposta sul reddito delle persone giuridiche (ex IRPEG)</t>
  </si>
  <si>
    <t xml:space="preserve"> Imposta Municipale Propria</t>
  </si>
  <si>
    <t xml:space="preserve"> Imposte, tasse e proventi assimilati a carico dell'ente n.a.c.</t>
  </si>
  <si>
    <t xml:space="preserve"> Giornali e riviste</t>
  </si>
  <si>
    <t xml:space="preserve"> Pubblicazioni</t>
  </si>
  <si>
    <t xml:space="preserve"> Carta, cancelleria e stampati</t>
  </si>
  <si>
    <t xml:space="preserve"> Carburanti, combustibili e lubrificanti </t>
  </si>
  <si>
    <t xml:space="preserve"> Altri materiali tecnico</t>
  </si>
  <si>
    <t xml:space="preserve"> Altri beni e materiali di consumo n.a.c.</t>
  </si>
  <si>
    <t xml:space="preserve"> Compensi agli organi istituzionali di revisione, di controllo ed altri incarichi istituzionali dell'amministrazione</t>
  </si>
  <si>
    <t xml:space="preserve"> Indennità di missione e di trasferta</t>
  </si>
  <si>
    <t xml:space="preserve"> Pubblicità</t>
  </si>
  <si>
    <t xml:space="preserve"> Organizzazione e partecipazione a manifestazioni e convegni</t>
  </si>
  <si>
    <t xml:space="preserve"> Acquisto di servizi per formazione obbligatoria</t>
  </si>
  <si>
    <t xml:space="preserve"> Acquisto di servizi per altre spese per formazione e addestramento n.a.c.</t>
  </si>
  <si>
    <t xml:space="preserve"> Telefonia fissa</t>
  </si>
  <si>
    <t xml:space="preserve"> Telefonia mobile</t>
  </si>
  <si>
    <t xml:space="preserve"> Accesso a banche dati e a pubblicazioni on line</t>
  </si>
  <si>
    <t xml:space="preserve"> Energia elettrica</t>
  </si>
  <si>
    <t xml:space="preserve"> Acqua</t>
  </si>
  <si>
    <t xml:space="preserve"> Gas</t>
  </si>
  <si>
    <t xml:space="preserve"> Spese di condominio</t>
  </si>
  <si>
    <t xml:space="preserve"> Utenze e canoni per altri servizi n.a.c.</t>
  </si>
  <si>
    <t xml:space="preserve"> Locazione di beni immobili</t>
  </si>
  <si>
    <t xml:space="preserve"> Noleggi di mezzi di trasporto</t>
  </si>
  <si>
    <t xml:space="preserve"> Noleggi di attrezzature scientifiche e sanitarie</t>
  </si>
  <si>
    <t xml:space="preserve"> Noleggi di hardware</t>
  </si>
  <si>
    <t xml:space="preserve"> Licenze d'uso per software</t>
  </si>
  <si>
    <t xml:space="preserve"> Noleggi di impianti e macchinari</t>
  </si>
  <si>
    <t xml:space="preserve"> Leasing operativo di attrezzature e macchinari</t>
  </si>
  <si>
    <t xml:space="preserve"> Manutenzione ordinaria e riparazioni di mezzi di trasporto ad uso civile, di sicurezza e ordine pubblico</t>
  </si>
  <si>
    <t xml:space="preserve"> Manutenzione ordinaria e riparazioni di impianti e macchinari</t>
  </si>
  <si>
    <t xml:space="preserve"> Manutenzione ordinaria e riparazioni di attrezzature</t>
  </si>
  <si>
    <t xml:space="preserve"> Manutenzione ordinaria e riparazioni di beni immobili</t>
  </si>
  <si>
    <t xml:space="preserve"> Manutenzione ordinaria e riparazioni di altri beni materiali</t>
  </si>
  <si>
    <t xml:space="preserve"> Incarichi libero professionali di studi, ricerca e consulenza</t>
  </si>
  <si>
    <t xml:space="preserve"> Interpretariato e traduzioni</t>
  </si>
  <si>
    <t xml:space="preserve"> Patrocinio legale</t>
  </si>
  <si>
    <t xml:space="preserve"> Prestazioni tecnico</t>
  </si>
  <si>
    <t xml:space="preserve"> Deposito, mantenimento e tutela dei brevetti</t>
  </si>
  <si>
    <t xml:space="preserve"> Altre prestazioni professionali e specialistiche n.a.c.</t>
  </si>
  <si>
    <t xml:space="preserve"> Collaborazioni coordinate e a progetto</t>
  </si>
  <si>
    <t xml:space="preserve"> Altre forme di lavoro flessibile n.a.c.</t>
  </si>
  <si>
    <t xml:space="preserve"> Servizi di sorveglianza, custodia e accoglienza</t>
  </si>
  <si>
    <t xml:space="preserve"> Servizi di pulizia e lavanderia</t>
  </si>
  <si>
    <t xml:space="preserve"> Trasporti, traslochi e facchinaggio</t>
  </si>
  <si>
    <t xml:space="preserve"> Stampa e rilegatura</t>
  </si>
  <si>
    <t xml:space="preserve"> Rimozione e smaltimento di rifiuti tossico</t>
  </si>
  <si>
    <t xml:space="preserve"> Altri servizi ausiliari n.a.c.</t>
  </si>
  <si>
    <t xml:space="preserve"> Pubblicazione bandi di gara</t>
  </si>
  <si>
    <t xml:space="preserve"> Spese postali</t>
  </si>
  <si>
    <t xml:space="preserve"> Commissioni per servizi finanziari</t>
  </si>
  <si>
    <t xml:space="preserve"> Spese per accertamenti sanitari resi necessari dall'attività lavorativa</t>
  </si>
  <si>
    <t xml:space="preserve"> Gestione e manutenzione applicazioni</t>
  </si>
  <si>
    <t xml:space="preserve"> Assistenza all'utente e formazione</t>
  </si>
  <si>
    <t xml:space="preserve"> Servizi di rete per trasmissione dati e VoIP e relativa manutenzione</t>
  </si>
  <si>
    <t xml:space="preserve"> Servizi per i sistemi e relativa manutenzione</t>
  </si>
  <si>
    <t xml:space="preserve"> Servizi di sicurezza</t>
  </si>
  <si>
    <t xml:space="preserve"> Servizi di consulenza e prestazioni professionali ICT</t>
  </si>
  <si>
    <t xml:space="preserve"> Altri servizi informatici e di telecomunicazioni n.a.c.</t>
  </si>
  <si>
    <t xml:space="preserve"> Quote di associazioni</t>
  </si>
  <si>
    <t xml:space="preserve"> Altre spese per consultazioni elettorali dell'ente</t>
  </si>
  <si>
    <t xml:space="preserve"> Spese per commissioni e comitati dell'Ente</t>
  </si>
  <si>
    <t xml:space="preserve"> Servizi per attività di rappresentanza </t>
  </si>
  <si>
    <t xml:space="preserve"> Altri servizi diversi n.a.c.</t>
  </si>
  <si>
    <t xml:space="preserve"> Trasferimenti correnti a enti e istituzioni centrali di ricerca e Istituti e stazioni sperimentali per la ricerca</t>
  </si>
  <si>
    <t xml:space="preserve"> Trasferimenti correnti a altre Amministrazioni Centrali n.a.c.</t>
  </si>
  <si>
    <t xml:space="preserve"> Trasferimenti correnti a Università</t>
  </si>
  <si>
    <t xml:space="preserve"> Borse di studio </t>
  </si>
  <si>
    <t xml:space="preserve"> Contratti di formazione specialistica area medica</t>
  </si>
  <si>
    <t xml:space="preserve"> Dottorati di ricerca</t>
  </si>
  <si>
    <t xml:space="preserve"> Altri trasferimenti a famiglie n.a.c.</t>
  </si>
  <si>
    <t xml:space="preserve"> Trasferimenti correnti a altre imprese</t>
  </si>
  <si>
    <t xml:space="preserve"> Trasferimenti correnti a Istituzioni Sociali Private </t>
  </si>
  <si>
    <t xml:space="preserve"> Trasferimenti correnti al Resto del Mondo</t>
  </si>
  <si>
    <t xml:space="preserve"> Altri Trasferimenti correnti alla UE</t>
  </si>
  <si>
    <t xml:space="preserve"> Interessi passivi su mutui e altri finanziamenti a medio lungo termine ad altri soggetti</t>
  </si>
  <si>
    <t xml:space="preserve"> Rimborsi di parte corrente a Famiglie di somme non dovute o incassate in eccesso</t>
  </si>
  <si>
    <t xml:space="preserve"> Versamenti IVA a debito per le gestioni commerciali</t>
  </si>
  <si>
    <t xml:space="preserve"> Premi di assicurazione per responsabilità civile verso terzi</t>
  </si>
  <si>
    <t xml:space="preserve"> Spese dovute a sanzioni</t>
  </si>
  <si>
    <t xml:space="preserve"> Oneri da contenzioso</t>
  </si>
  <si>
    <t xml:space="preserve"> Altre spese correnti n.a.c.</t>
  </si>
  <si>
    <t xml:space="preserve"> Mobili e arredi per ufficio</t>
  </si>
  <si>
    <t xml:space="preserve"> Mobili e arredi per alloggi e pertinenze</t>
  </si>
  <si>
    <t xml:space="preserve"> Mobili e arredi per laboratori</t>
  </si>
  <si>
    <t xml:space="preserve"> Mobili e arredi n.a.c.</t>
  </si>
  <si>
    <t xml:space="preserve"> Macchinari</t>
  </si>
  <si>
    <t xml:space="preserve"> Impianti</t>
  </si>
  <si>
    <t xml:space="preserve"> Attrezzature scientifiche</t>
  </si>
  <si>
    <t xml:space="preserve"> Attrezzature sanitarie</t>
  </si>
  <si>
    <t xml:space="preserve"> Attrezzature n.a.c.</t>
  </si>
  <si>
    <t xml:space="preserve"> Macchine per ufficio</t>
  </si>
  <si>
    <t xml:space="preserve"> Server</t>
  </si>
  <si>
    <t xml:space="preserve"> Postazioni di lavoro</t>
  </si>
  <si>
    <t xml:space="preserve"> Periferiche</t>
  </si>
  <si>
    <t xml:space="preserve"> Apparati di telecomunicazione</t>
  </si>
  <si>
    <t xml:space="preserve"> Tablet e dispositivi di telefonia fissa e mobile</t>
  </si>
  <si>
    <t xml:space="preserve"> Hardware n.a.c.</t>
  </si>
  <si>
    <t xml:space="preserve"> Fabbricati ad uso strumentale</t>
  </si>
  <si>
    <t xml:space="preserve"> Beni immobili n.a.c.</t>
  </si>
  <si>
    <t xml:space="preserve"> Fabbricati ad uso strumentale di valore culturale, storico ed artistico</t>
  </si>
  <si>
    <t xml:space="preserve"> Materiale bibliografico</t>
  </si>
  <si>
    <t xml:space="preserve"> Altri beni materiali diversi</t>
  </si>
  <si>
    <t xml:space="preserve"> Sviluppo software e manutenzione evolutiva</t>
  </si>
  <si>
    <t xml:space="preserve"> Acquisto software</t>
  </si>
  <si>
    <t xml:space="preserve"> Manutenzione straordinaria su beni demaniali di terzi</t>
  </si>
  <si>
    <t xml:space="preserve"> Manutenzione straordinaria su altri beni di terzi</t>
  </si>
  <si>
    <t xml:space="preserve"> Spese di investimento per beni immateriali n.a.c.</t>
  </si>
  <si>
    <t xml:space="preserve"> Contributi agli investimenti a enti e istituzioni centrali di ricerca e Istituti e stazioni sperimentali per la ricerca</t>
  </si>
  <si>
    <t xml:space="preserve"> Contributi agli investimenti a Università</t>
  </si>
  <si>
    <t xml:space="preserve"> Contributi agli investimenti a altre Imprese</t>
  </si>
  <si>
    <t xml:space="preserve"> Contributi agli investimenti all'Unione Europea</t>
  </si>
  <si>
    <t xml:space="preserve"> Versamenti di ritenute erariali su Redditi da lavoro dipendente riscosse per conto terzi</t>
  </si>
  <si>
    <t xml:space="preserve"> Versamenti di ritenute previdenziali e assistenziali su Redditi da lavoro dipendente riscosse per conto terzi</t>
  </si>
  <si>
    <t xml:space="preserve"> Altri versamenti di ritenute al personale dipendente per conto di terzi</t>
  </si>
  <si>
    <t xml:space="preserve"> Versamenti di ritenute erariali su Redditi da lavoro autonomo per conto terzi</t>
  </si>
  <si>
    <t xml:space="preserve"> Versamenti di ritenute previdenziali e assistenziali su Redditi da lavoro autonomo per conto terzi</t>
  </si>
  <si>
    <t xml:space="preserve"> Costituzione fondi economali e carte aziendali</t>
  </si>
  <si>
    <t xml:space="preserve"> Altre uscite per partite di giro n.a.c.</t>
  </si>
  <si>
    <t xml:space="preserve"> Restituzione di depositi cauzionali o contrattuali di terzi</t>
  </si>
  <si>
    <t>RIEPILOGO</t>
  </si>
  <si>
    <t>MISSIONI</t>
  </si>
  <si>
    <t>PROGRAMMI</t>
  </si>
  <si>
    <t>Ricerca scientifica e tecnologica di base</t>
  </si>
  <si>
    <t>Ricerca scientifica e tecnologica applicata</t>
  </si>
  <si>
    <t>Sistema universitario e formazione post universitaria</t>
  </si>
  <si>
    <t>Diritto allo studio nell'istruzione universitaria</t>
  </si>
  <si>
    <t>Assistenza in materia sanitaria</t>
  </si>
  <si>
    <t>Indirizzo politico</t>
  </si>
  <si>
    <t>Servizi e affari generali per le amministrazioni</t>
  </si>
  <si>
    <t>Fondi da assegnare</t>
  </si>
  <si>
    <t>COFOG</t>
  </si>
  <si>
    <t>RENDICONTO  FINANZIARIO</t>
  </si>
  <si>
    <t>FLUSSO MONETARIO (CASH FLOW) ASSORBITO\GENERATO DALLA GESTIONE CORRENTE</t>
  </si>
  <si>
    <t>RISULTATO DELL'ESERCIZIO</t>
  </si>
  <si>
    <t>Rettifica voci che non hanno avuto effetto sulla liquidità</t>
  </si>
  <si>
    <t>FLUSSO MONETARIO (CASH FLOW) ASSORBITO\GENERATO DALLE VARIAZIONI DEL CAPITALE CIRCOLANTE</t>
  </si>
  <si>
    <t>A) FLUSSO DI CASSA (CASH FLOW) OPERATIVO</t>
  </si>
  <si>
    <t>INVESTIMENTI IN IMMOBILIZZAZIONI</t>
  </si>
  <si>
    <t>Materiali</t>
  </si>
  <si>
    <t>Immateriali</t>
  </si>
  <si>
    <t>Finanziarie</t>
  </si>
  <si>
    <t>DISINVESTIMENTI IN IMMOBILIZZAZIONI</t>
  </si>
  <si>
    <t>B) FLUSSO MONETARIO (CASH FLOW) DA ATTIVITA' DI INVESTIMENTO/DISINVESTIMENTO</t>
  </si>
  <si>
    <t>ATTIVITA' DI FINANZIAMENTO</t>
  </si>
  <si>
    <t>Variazione netta dei finanziamenti a medio-lungo termine</t>
  </si>
  <si>
    <t>C) FLUSSO MONETARIO (CASH FLOW) DA ATTIVITA' DI FINANZIAMENTO</t>
  </si>
  <si>
    <t>FLUSSO MONETARIO (CASH FLOW) DELL'ESERCIZIO (A + B + C)</t>
  </si>
  <si>
    <t>DISPONIBILITA' MONETARIA NETTA INIZIALE</t>
  </si>
  <si>
    <t>DISPONIBILITA' MONETARIA NETTA FINALE</t>
  </si>
  <si>
    <t>CASH FLOW DELL'ESERCIZIO</t>
  </si>
  <si>
    <t>E.3.04.99.99.999</t>
  </si>
  <si>
    <t>Altre entrate da redditi da capitale n.a.c.</t>
  </si>
  <si>
    <t>E.4.02.01.01.009</t>
  </si>
  <si>
    <t>Contributi agli investimenti da altri enti centrali produttori di servizi economici</t>
  </si>
  <si>
    <t>E.4.02.01.02.004</t>
  </si>
  <si>
    <t>Contributi agli investimenti da Citta' metropolitane e Roma capitale</t>
  </si>
  <si>
    <t>U.1.01.01.01.001</t>
  </si>
  <si>
    <t>U.1.01.01.01.002</t>
  </si>
  <si>
    <t>U.1.01.01.01.003</t>
  </si>
  <si>
    <t>U.1.01.01.01.004</t>
  </si>
  <si>
    <t>U.1.01.01.01.005</t>
  </si>
  <si>
    <t>Arretrati per anni precedenti corrisposti al personale a tempo determinato</t>
  </si>
  <si>
    <t>U.1.01.01.01.006</t>
  </si>
  <si>
    <t>U.1.01.01.01.008</t>
  </si>
  <si>
    <t>U.1.01.01.01.009</t>
  </si>
  <si>
    <t>U.1.01.01.02.002</t>
  </si>
  <si>
    <t>U.1.01.01.02.999</t>
  </si>
  <si>
    <t>U.1.01.02.01.001</t>
  </si>
  <si>
    <t>U.1.01.02.01.003</t>
  </si>
  <si>
    <t>U.1.01.02.01.999</t>
  </si>
  <si>
    <t>U.1.01.02.02.001</t>
  </si>
  <si>
    <t>U.1.02.01.01.001</t>
  </si>
  <si>
    <t>U.1.02.01.02.001</t>
  </si>
  <si>
    <t>U.1.02.01.06.001</t>
  </si>
  <si>
    <t>U.1.02.01.10.001</t>
  </si>
  <si>
    <t>U.1.02.01.12.001</t>
  </si>
  <si>
    <t>U.1.02.01.99.999</t>
  </si>
  <si>
    <t>U.1.03.01.01.001</t>
  </si>
  <si>
    <t>U.1.03.01.01.002</t>
  </si>
  <si>
    <t>U.1.03.01.02.001</t>
  </si>
  <si>
    <t>U.1.03.01.02.002</t>
  </si>
  <si>
    <t>U.1.03.01.02.007</t>
  </si>
  <si>
    <t>U.1.03.01.02.999</t>
  </si>
  <si>
    <t>U.1.03.02.01.001</t>
  </si>
  <si>
    <t>Organi istituzionali dell'amministrazione - Indennità</t>
  </si>
  <si>
    <t>U.1.03.02.01.008</t>
  </si>
  <si>
    <t>U.1.03.02.02.002</t>
  </si>
  <si>
    <t>U.1.03.02.02.004</t>
  </si>
  <si>
    <t>U.1.03.02.02.005</t>
  </si>
  <si>
    <t>U.1.03.02.04.004</t>
  </si>
  <si>
    <t>U.1.03.02.04.999</t>
  </si>
  <si>
    <t>U.1.03.02.05.001</t>
  </si>
  <si>
    <t>U.1.03.02.05.002</t>
  </si>
  <si>
    <t>U.1.03.02.05.003</t>
  </si>
  <si>
    <t>U.1.03.02.05.004</t>
  </si>
  <si>
    <t>U.1.03.02.05.005</t>
  </si>
  <si>
    <t>U.1.03.02.05.006</t>
  </si>
  <si>
    <t>U.1.03.02.05.007</t>
  </si>
  <si>
    <t>U.1.03.02.05.999</t>
  </si>
  <si>
    <t>U.1.03.02.07.001</t>
  </si>
  <si>
    <t>U.1.03.02.07.002</t>
  </si>
  <si>
    <t>U.1.03.02.07.003</t>
  </si>
  <si>
    <t>U.1.03.02.07.004</t>
  </si>
  <si>
    <t>U.1.03.02.07.006</t>
  </si>
  <si>
    <t>U.1.03.02.07.008</t>
  </si>
  <si>
    <t>U.1.03.02.07.999</t>
  </si>
  <si>
    <t>Altre spese sostenute per utilizzo di beni di terzi n.a.c.</t>
  </si>
  <si>
    <t>U.1.03.02.08.002</t>
  </si>
  <si>
    <t>U.1.03.02.09.001</t>
  </si>
  <si>
    <t>U.1.03.02.09.004</t>
  </si>
  <si>
    <t>U.1.03.02.09.005</t>
  </si>
  <si>
    <t>U.1.03.02.09.008</t>
  </si>
  <si>
    <t>U.1.03.02.09.011</t>
  </si>
  <si>
    <t>U.1.03.02.10.001</t>
  </si>
  <si>
    <t>U.1.03.02.11.001</t>
  </si>
  <si>
    <t>U.1.03.02.11.006</t>
  </si>
  <si>
    <t>U.1.03.02.11.009</t>
  </si>
  <si>
    <t>U.1.03.02.11.010</t>
  </si>
  <si>
    <t>U.1.03.02.11.999</t>
  </si>
  <si>
    <t>U.1.03.02.12.003</t>
  </si>
  <si>
    <t>U.1.03.02.12.999</t>
  </si>
  <si>
    <t>U.1.03.02.13.001</t>
  </si>
  <si>
    <t>U.1.03.02.13.002</t>
  </si>
  <si>
    <t>U.1.03.02.13.003</t>
  </si>
  <si>
    <t>U.1.03.02.13.004</t>
  </si>
  <si>
    <t>U.1.03.02.13.006</t>
  </si>
  <si>
    <t>U.1.03.02.13.999</t>
  </si>
  <si>
    <t>U.1.03.02.16.001</t>
  </si>
  <si>
    <t>U.1.03.02.16.002</t>
  </si>
  <si>
    <t>U.1.03.02.17.001</t>
  </si>
  <si>
    <t>U.1.03.02.18.001</t>
  </si>
  <si>
    <t>U.1.03.02.19.001</t>
  </si>
  <si>
    <t>U.1.03.02.19.002</t>
  </si>
  <si>
    <t>U.1.03.02.19.004</t>
  </si>
  <si>
    <t>U.1.03.02.19.005</t>
  </si>
  <si>
    <t>U.1.03.02.19.006</t>
  </si>
  <si>
    <t>U.1.03.02.19.010</t>
  </si>
  <si>
    <t>U.1.03.02.19.999</t>
  </si>
  <si>
    <t>U.1.03.02.99.003</t>
  </si>
  <si>
    <t>U.1.03.02.99.004</t>
  </si>
  <si>
    <t>U.1.03.02.99.005</t>
  </si>
  <si>
    <t>U.1.03.02.99.011</t>
  </si>
  <si>
    <t>U.1.03.02.99.999</t>
  </si>
  <si>
    <t>U.1.04.01.01.013</t>
  </si>
  <si>
    <t>U.1.04.01.01.999</t>
  </si>
  <si>
    <t>U.1.04.01.02.008</t>
  </si>
  <si>
    <t>U.1.04.01.02.999</t>
  </si>
  <si>
    <t>Trasferimenti correnti a altre Amministrazioni Locali n.a.c.</t>
  </si>
  <si>
    <t>U.1.04.02.03.001</t>
  </si>
  <si>
    <t>U.1.04.02.03.002</t>
  </si>
  <si>
    <t>U.1.04.02.03.003</t>
  </si>
  <si>
    <t>U.1.04.02.05.999</t>
  </si>
  <si>
    <t>U.1.04.03.99.999</t>
  </si>
  <si>
    <t>U.1.04.04.01.001</t>
  </si>
  <si>
    <t>U.1.04.05.04.001</t>
  </si>
  <si>
    <t>U.1.04.05.99.001</t>
  </si>
  <si>
    <t>U.1.07.05.05.999</t>
  </si>
  <si>
    <t>U.1.07.06.02.999</t>
  </si>
  <si>
    <t>Interessi di mora ad altri soggetti</t>
  </si>
  <si>
    <t>U.1.09.99.04.001</t>
  </si>
  <si>
    <t>U.1.10.03.01.001</t>
  </si>
  <si>
    <t>U.1.10.04.01.003</t>
  </si>
  <si>
    <t>U.1.10.05.01.001</t>
  </si>
  <si>
    <t>U.1.10.05.04.001</t>
  </si>
  <si>
    <t>U.1.10.99.99.999</t>
  </si>
  <si>
    <t>U.2.02.01.01.001</t>
  </si>
  <si>
    <t>Mezzi di trasporto stradali</t>
  </si>
  <si>
    <t>U.2.02.01.03.001</t>
  </si>
  <si>
    <t>U.2.02.01.03.002</t>
  </si>
  <si>
    <t>U.2.02.01.03.003</t>
  </si>
  <si>
    <t>U.2.02.01.03.999</t>
  </si>
  <si>
    <t>U.2.02.01.04.001</t>
  </si>
  <si>
    <t>U.2.02.01.04.002</t>
  </si>
  <si>
    <t>U.2.02.01.05.001</t>
  </si>
  <si>
    <t>U.2.02.01.05.002</t>
  </si>
  <si>
    <t>U.2.02.01.05.999</t>
  </si>
  <si>
    <t>U.2.02.01.06.001</t>
  </si>
  <si>
    <t>U.2.02.01.07.001</t>
  </si>
  <si>
    <t>U.2.02.01.07.002</t>
  </si>
  <si>
    <t>U.2.02.01.07.003</t>
  </si>
  <si>
    <t>U.2.02.01.07.004</t>
  </si>
  <si>
    <t>U.2.02.01.07.005</t>
  </si>
  <si>
    <t>U.2.02.01.07.999</t>
  </si>
  <si>
    <t>U.2.02.01.09.019</t>
  </si>
  <si>
    <t>U.2.02.01.09.999</t>
  </si>
  <si>
    <t>U.2.02.01.10.009</t>
  </si>
  <si>
    <t>U.2.02.01.99.001</t>
  </si>
  <si>
    <t>U.2.02.01.99.999</t>
  </si>
  <si>
    <t>U.2.02.03.02.001</t>
  </si>
  <si>
    <t>U.2.02.03.02.002</t>
  </si>
  <si>
    <t>U.2.02.03.06.001</t>
  </si>
  <si>
    <t>U.2.02.03.06.999</t>
  </si>
  <si>
    <t>U.2.02.03.99.001</t>
  </si>
  <si>
    <t>U.2.03.01.01.013</t>
  </si>
  <si>
    <t>U.2.03.01.02.008</t>
  </si>
  <si>
    <t>U.2.03.03.03.999</t>
  </si>
  <si>
    <t>U.2.03.05.01.001</t>
  </si>
  <si>
    <t>U.7.01.02.01.001</t>
  </si>
  <si>
    <t>U.7.01.02.02.001</t>
  </si>
  <si>
    <t>U.7.01.02.99.999</t>
  </si>
  <si>
    <t>U.7.01.03.01.001</t>
  </si>
  <si>
    <t>U.7.01.03.02.001</t>
  </si>
  <si>
    <t>U.7.01.99.03.001</t>
  </si>
  <si>
    <t>U.7.01.99.99.999</t>
  </si>
  <si>
    <t>U.7.02.04.02.001</t>
  </si>
  <si>
    <t>MP.M1.P1.01.4</t>
  </si>
  <si>
    <t>MP.M1.P2.04.8</t>
  </si>
  <si>
    <t>MP.M1.P2.07.5</t>
  </si>
  <si>
    <t>MP.M2.P3.09.4</t>
  </si>
  <si>
    <t>MP.M2.P4.09.6</t>
  </si>
  <si>
    <t>MP.M3.P5.07.3</t>
  </si>
  <si>
    <t>MP.M4.P7.09.8</t>
  </si>
  <si>
    <t>MP.M4.P8.09.8</t>
  </si>
  <si>
    <t>MP.M5.P9.09.8</t>
  </si>
  <si>
    <t>E.2.01.01.01.003</t>
  </si>
  <si>
    <t>Trasferimenti correnti da Presidenza del Consiglio dei Ministri</t>
  </si>
  <si>
    <t>E.2.01.01.01.010</t>
  </si>
  <si>
    <t>Trasferimenti correnti da autorita' amministrative indipendenti</t>
  </si>
  <si>
    <t>E.2.01.01.02.004</t>
  </si>
  <si>
    <t>Trasferimenti correnti da Citta' metropolitane e Roma capitale</t>
  </si>
  <si>
    <t>E.2.01.01.02.018</t>
  </si>
  <si>
    <t>Trasferimenti correnti da Consorzi di enti locali</t>
  </si>
  <si>
    <t>E.3.05.02.03.004</t>
  </si>
  <si>
    <t>Entrate da rimborsi, recuperi e restituzioni di somme non dovute o incassate in eccesso da Famiglie</t>
  </si>
  <si>
    <t>E.4.02.01.02.008</t>
  </si>
  <si>
    <t>Contributi agli investimenti da Universita'</t>
  </si>
  <si>
    <t>E.4.02.01.02.009</t>
  </si>
  <si>
    <t>Contributi agli investimenti da Parchi nazionali e consorzi ed enti autonomi gestori di parchi e aree naturali protette</t>
  </si>
  <si>
    <t>U.1.03.02.01.002</t>
  </si>
  <si>
    <t>U.1.04.01.02.011</t>
  </si>
  <si>
    <t>U.2.03.05.02.001</t>
  </si>
  <si>
    <t xml:space="preserve">Organi istituzionali dell'amministrazione - Rimborsi </t>
  </si>
  <si>
    <t>Trasferimenti correnti a Aziende sanitarie locali  n.a.f.</t>
  </si>
  <si>
    <t>Contributi agli investimenti al Resto del Mondo</t>
  </si>
  <si>
    <t>E.2.01.01.01.011</t>
  </si>
  <si>
    <t>Trasferimenti correnti da enti centrali a struttura associativa</t>
  </si>
  <si>
    <t>E.2.01.01.03.001</t>
  </si>
  <si>
    <t>Trasferimenti correnti da INPS</t>
  </si>
  <si>
    <t>E.2.01.03.02.001</t>
  </si>
  <si>
    <t>Altri trasferimenti correnti da imprese controllate</t>
  </si>
  <si>
    <t>E.2.01.03.02.002</t>
  </si>
  <si>
    <t>Altri trasferimenti correnti da altre imprese partecipate</t>
  </si>
  <si>
    <t>E.3.01.02.01.032</t>
  </si>
  <si>
    <t>Proventi da diritti di segreteria e rogito</t>
  </si>
  <si>
    <t>E.4.02.01.02.018</t>
  </si>
  <si>
    <t>Contributi agli investimenti da Consorzi di enti locali</t>
  </si>
  <si>
    <t>E.4.02.01.02.019</t>
  </si>
  <si>
    <t>Contributi agli investimenti da Fondazioni e istituzioni liriche locali e da teatri stabili di iniziativa pubblica</t>
  </si>
  <si>
    <t>E.4.02.02.01.001</t>
  </si>
  <si>
    <t>Contributi agli investimenti da Famiglie</t>
  </si>
  <si>
    <t>E.9.01.99.01.001</t>
  </si>
  <si>
    <t>Entrate a seguito di spese non andate a buon fine</t>
  </si>
  <si>
    <t>E.9.02.02.01.001</t>
  </si>
  <si>
    <t>Trasferimenti da Ministeri per operazioni conto terzi</t>
  </si>
  <si>
    <t>E.9.02.02.02.001</t>
  </si>
  <si>
    <t>Trasferimenti da Regioni e province autonome per operazioni conto terzi</t>
  </si>
  <si>
    <t>E.9.02.03.03.001</t>
  </si>
  <si>
    <t>Trasferimenti da Istituzioni Sociali Private  per operazioni conto terzi</t>
  </si>
  <si>
    <t>E.9.02.04.01.001</t>
  </si>
  <si>
    <t>Costituzione di depositi cauzionali o contrattuali di terzi</t>
  </si>
  <si>
    <t>RENDICONTO UNICO  DI ATENEO IN CONTABILITA' FINANZIARIA PER L'ESERCIZIO 2023
INCASSI</t>
  </si>
  <si>
    <t>U.1.01.02.01.002</t>
  </si>
  <si>
    <t>U.1.04.01.02.001</t>
  </si>
  <si>
    <t>U.1.04.01.02.003</t>
  </si>
  <si>
    <t>U.1.04.01.02.012</t>
  </si>
  <si>
    <t>U.1.04.01.02.014</t>
  </si>
  <si>
    <t>U.2.02.01.09.007</t>
  </si>
  <si>
    <t>U.2.02.01.11.001</t>
  </si>
  <si>
    <t>U.2.02.02.01.999</t>
  </si>
  <si>
    <t>U.2.03.01.02.999</t>
  </si>
  <si>
    <t>U.2.03.04.01.001</t>
  </si>
  <si>
    <t xml:space="preserve">Contributi previdenza complementare </t>
  </si>
  <si>
    <t>Trasferimenti correnti a Regioni e province autonome</t>
  </si>
  <si>
    <t>Trasferimenti correnti a Comuni</t>
  </si>
  <si>
    <t>Trasferimenti correnti a Aziende ospedaliere e Aziende ospedaliere universitarie integrate con il SSN n.a.f.</t>
  </si>
  <si>
    <t>Trasferimenti correnti a Istituti di ricovero e cura a carattere scientifico pubblici n.a.f.</t>
  </si>
  <si>
    <t>Fabbricati Ospedalieri e altre strutture sanitarie</t>
  </si>
  <si>
    <t>Oggetti di valore</t>
  </si>
  <si>
    <t>Altri terreni n.a.c.</t>
  </si>
  <si>
    <t>Contributi agli investimenti a altre Amministrazioni Locali n.a.c.</t>
  </si>
  <si>
    <t xml:space="preserve">Contributi agli investimenti a Istituzioni Sociali Private </t>
  </si>
  <si>
    <t>RENDICONTO UNICO  DI ATENEO IN CONTABILITA' FINANZIARIA PER L'ESERCIZIO 2023
PAGAMENTI</t>
  </si>
  <si>
    <t>Incremento dei crediti</t>
  </si>
  <si>
    <t>Diminuzione delle rimanenze</t>
  </si>
  <si>
    <t>Incremento dei debiti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</si>
</sst>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Times New Roman"/>
      <family val="1"/>
    </font>
    <font>
      <b/>
      <sz val="20"/>
      <name val="Calibri"/>
      <family val="2"/>
      <scheme val="minor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82243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822433"/>
        <bgColor theme="4" tint="0.79998168889431442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0">
    <xf numFmtId="0" fontId="0" fillId="0" borderId="0" xfId="0"/>
    <xf numFmtId="4" fontId="0" fillId="0" borderId="0" xfId="0" applyNumberFormat="1"/>
    <xf numFmtId="0" fontId="4" fillId="2" borderId="1" xfId="0" quotePrefix="1" applyFont="1" applyFill="1" applyBorder="1" applyAlignment="1">
      <alignment horizontal="center" vertical="center"/>
    </xf>
    <xf numFmtId="1" fontId="4" fillId="2" borderId="2" xfId="1" quotePrefix="1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vertical="center"/>
    </xf>
    <xf numFmtId="4" fontId="5" fillId="3" borderId="3" xfId="1" applyNumberFormat="1" applyFont="1" applyFill="1" applyBorder="1" applyAlignment="1">
      <alignment horizontal="right" vertical="center"/>
    </xf>
    <xf numFmtId="0" fontId="6" fillId="0" borderId="4" xfId="0" applyFont="1" applyBorder="1"/>
    <xf numFmtId="4" fontId="6" fillId="0" borderId="4" xfId="1" applyNumberFormat="1" applyFont="1" applyBorder="1" applyAlignment="1">
      <alignment horizontal="right"/>
    </xf>
    <xf numFmtId="0" fontId="7" fillId="0" borderId="4" xfId="0" applyFont="1" applyBorder="1" applyAlignment="1">
      <alignment horizontal="left" indent="3"/>
    </xf>
    <xf numFmtId="4" fontId="7" fillId="0" borderId="4" xfId="1" applyNumberFormat="1" applyFont="1" applyBorder="1" applyAlignment="1">
      <alignment horizontal="right"/>
    </xf>
    <xf numFmtId="0" fontId="7" fillId="0" borderId="4" xfId="0" applyFont="1" applyFill="1" applyBorder="1" applyAlignment="1">
      <alignment horizontal="left" indent="3"/>
    </xf>
    <xf numFmtId="4" fontId="8" fillId="0" borderId="4" xfId="1" applyNumberFormat="1" applyFont="1" applyBorder="1" applyAlignment="1">
      <alignment horizontal="right"/>
    </xf>
    <xf numFmtId="0" fontId="6" fillId="0" borderId="5" xfId="0" applyFont="1" applyBorder="1"/>
    <xf numFmtId="0" fontId="4" fillId="2" borderId="6" xfId="0" quotePrefix="1" applyFont="1" applyFill="1" applyBorder="1" applyAlignment="1">
      <alignment horizontal="left" vertical="center"/>
    </xf>
    <xf numFmtId="4" fontId="4" fillId="2" borderId="6" xfId="1" quotePrefix="1" applyNumberFormat="1" applyFont="1" applyFill="1" applyBorder="1" applyAlignment="1">
      <alignment horizontal="right" vertical="center"/>
    </xf>
    <xf numFmtId="0" fontId="9" fillId="0" borderId="4" xfId="0" applyFont="1" applyBorder="1" applyAlignment="1">
      <alignment horizontal="left" indent="3"/>
    </xf>
    <xf numFmtId="4" fontId="7" fillId="0" borderId="4" xfId="1" applyNumberFormat="1" applyFont="1" applyFill="1" applyBorder="1" applyAlignment="1">
      <alignment horizontal="right"/>
    </xf>
    <xf numFmtId="0" fontId="9" fillId="0" borderId="4" xfId="0" applyFont="1" applyBorder="1" applyAlignment="1">
      <alignment horizontal="left" indent="5"/>
    </xf>
    <xf numFmtId="0" fontId="9" fillId="0" borderId="4" xfId="0" applyFont="1" applyFill="1" applyBorder="1" applyAlignment="1">
      <alignment horizontal="left" indent="5"/>
    </xf>
    <xf numFmtId="4" fontId="9" fillId="0" borderId="4" xfId="1" applyNumberFormat="1" applyFont="1" applyBorder="1" applyAlignment="1">
      <alignment horizontal="right"/>
    </xf>
    <xf numFmtId="0" fontId="4" fillId="2" borderId="7" xfId="0" quotePrefix="1" applyFont="1" applyFill="1" applyBorder="1" applyAlignment="1">
      <alignment horizontal="left" vertical="center"/>
    </xf>
    <xf numFmtId="0" fontId="5" fillId="3" borderId="4" xfId="0" applyFont="1" applyFill="1" applyBorder="1" applyAlignment="1">
      <alignment vertical="center"/>
    </xf>
    <xf numFmtId="4" fontId="5" fillId="3" borderId="4" xfId="1" applyNumberFormat="1" applyFont="1" applyFill="1" applyBorder="1" applyAlignment="1">
      <alignment horizontal="right" vertical="center"/>
    </xf>
    <xf numFmtId="0" fontId="5" fillId="3" borderId="5" xfId="0" applyFont="1" applyFill="1" applyBorder="1" applyAlignment="1">
      <alignment vertical="center" wrapText="1"/>
    </xf>
    <xf numFmtId="0" fontId="0" fillId="4" borderId="0" xfId="0" applyFill="1" applyAlignment="1">
      <alignment vertical="center"/>
    </xf>
    <xf numFmtId="4" fontId="0" fillId="4" borderId="0" xfId="1" applyNumberFormat="1" applyFont="1" applyFill="1" applyAlignment="1">
      <alignment vertical="center"/>
    </xf>
    <xf numFmtId="4" fontId="0" fillId="4" borderId="0" xfId="0" applyNumberFormat="1" applyFill="1" applyAlignment="1">
      <alignment vertical="center"/>
    </xf>
    <xf numFmtId="0" fontId="10" fillId="2" borderId="6" xfId="0" quotePrefix="1" applyFont="1" applyFill="1" applyBorder="1" applyAlignment="1">
      <alignment horizontal="center" vertical="center"/>
    </xf>
    <xf numFmtId="1" fontId="11" fillId="2" borderId="6" xfId="1" quotePrefix="1" applyNumberFormat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vertical="center"/>
    </xf>
    <xf numFmtId="4" fontId="6" fillId="3" borderId="3" xfId="1" applyNumberFormat="1" applyFont="1" applyFill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4" fontId="6" fillId="3" borderId="9" xfId="2" applyNumberFormat="1" applyFont="1" applyFill="1" applyBorder="1" applyAlignment="1">
      <alignment vertical="center"/>
    </xf>
    <xf numFmtId="0" fontId="9" fillId="4" borderId="8" xfId="0" applyFont="1" applyFill="1" applyBorder="1" applyAlignment="1">
      <alignment horizontal="left" vertical="center" indent="2"/>
    </xf>
    <xf numFmtId="4" fontId="9" fillId="4" borderId="4" xfId="1" applyNumberFormat="1" applyFont="1" applyFill="1" applyBorder="1" applyAlignment="1">
      <alignment vertical="center"/>
    </xf>
    <xf numFmtId="0" fontId="9" fillId="4" borderId="4" xfId="0" applyFont="1" applyFill="1" applyBorder="1" applyAlignment="1">
      <alignment horizontal="left" vertical="center" indent="2"/>
    </xf>
    <xf numFmtId="4" fontId="9" fillId="4" borderId="9" xfId="0" applyNumberFormat="1" applyFont="1" applyFill="1" applyBorder="1" applyAlignment="1">
      <alignment vertical="center"/>
    </xf>
    <xf numFmtId="0" fontId="6" fillId="4" borderId="8" xfId="0" applyFont="1" applyFill="1" applyBorder="1" applyAlignment="1">
      <alignment horizontal="left" vertical="center" indent="2"/>
    </xf>
    <xf numFmtId="4" fontId="6" fillId="4" borderId="4" xfId="1" applyNumberFormat="1" applyFont="1" applyFill="1" applyBorder="1" applyAlignment="1">
      <alignment vertical="center"/>
    </xf>
    <xf numFmtId="0" fontId="6" fillId="4" borderId="4" xfId="0" applyFont="1" applyFill="1" applyBorder="1" applyAlignment="1">
      <alignment horizontal="left" vertical="center" indent="2"/>
    </xf>
    <xf numFmtId="4" fontId="6" fillId="4" borderId="9" xfId="2" applyNumberFormat="1" applyFont="1" applyFill="1" applyBorder="1" applyAlignment="1">
      <alignment vertical="center"/>
    </xf>
    <xf numFmtId="4" fontId="9" fillId="0" borderId="4" xfId="1" applyNumberFormat="1" applyFont="1" applyFill="1" applyBorder="1" applyAlignment="1">
      <alignment vertical="center"/>
    </xf>
    <xf numFmtId="4" fontId="9" fillId="4" borderId="9" xfId="1" applyNumberFormat="1" applyFont="1" applyFill="1" applyBorder="1" applyAlignment="1">
      <alignment vertical="center"/>
    </xf>
    <xf numFmtId="4" fontId="6" fillId="4" borderId="4" xfId="2" applyNumberFormat="1" applyFont="1" applyFill="1" applyBorder="1" applyAlignment="1">
      <alignment vertical="center"/>
    </xf>
    <xf numFmtId="0" fontId="7" fillId="0" borderId="4" xfId="0" applyFont="1" applyFill="1" applyBorder="1" applyAlignment="1">
      <alignment horizontal="left" vertical="center" indent="2"/>
    </xf>
    <xf numFmtId="4" fontId="7" fillId="0" borderId="9" xfId="1" applyNumberFormat="1" applyFont="1" applyFill="1" applyBorder="1" applyAlignment="1">
      <alignment vertical="center"/>
    </xf>
    <xf numFmtId="4" fontId="6" fillId="3" borderId="4" xfId="1" applyNumberFormat="1" applyFont="1" applyFill="1" applyBorder="1" applyAlignment="1">
      <alignment vertical="center"/>
    </xf>
    <xf numFmtId="0" fontId="9" fillId="4" borderId="4" xfId="0" applyFont="1" applyFill="1" applyBorder="1" applyAlignment="1">
      <alignment vertical="center"/>
    </xf>
    <xf numFmtId="4" fontId="9" fillId="4" borderId="4" xfId="0" applyNumberFormat="1" applyFont="1" applyFill="1" applyBorder="1" applyAlignment="1">
      <alignment vertical="center"/>
    </xf>
    <xf numFmtId="4" fontId="6" fillId="3" borderId="4" xfId="2" applyNumberFormat="1" applyFont="1" applyFill="1" applyBorder="1" applyAlignment="1">
      <alignment vertical="center"/>
    </xf>
    <xf numFmtId="4" fontId="6" fillId="3" borderId="9" xfId="1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horizontal="left" vertical="center" indent="2"/>
    </xf>
    <xf numFmtId="4" fontId="6" fillId="4" borderId="9" xfId="1" applyNumberFormat="1" applyFont="1" applyFill="1" applyBorder="1" applyAlignment="1">
      <alignment vertical="center"/>
    </xf>
    <xf numFmtId="4" fontId="9" fillId="4" borderId="0" xfId="1" applyNumberFormat="1" applyFont="1" applyFill="1" applyAlignment="1">
      <alignment vertical="center"/>
    </xf>
    <xf numFmtId="0" fontId="9" fillId="4" borderId="7" xfId="0" applyFont="1" applyFill="1" applyBorder="1" applyAlignment="1">
      <alignment horizontal="left" vertical="center" indent="2"/>
    </xf>
    <xf numFmtId="4" fontId="9" fillId="4" borderId="5" xfId="1" applyNumberFormat="1" applyFont="1" applyFill="1" applyBorder="1" applyAlignment="1">
      <alignment vertical="center"/>
    </xf>
    <xf numFmtId="0" fontId="9" fillId="4" borderId="5" xfId="0" applyFont="1" applyFill="1" applyBorder="1" applyAlignment="1">
      <alignment vertical="center"/>
    </xf>
    <xf numFmtId="4" fontId="9" fillId="4" borderId="10" xfId="0" applyNumberFormat="1" applyFont="1" applyFill="1" applyBorder="1" applyAlignment="1">
      <alignment vertical="center"/>
    </xf>
    <xf numFmtId="0" fontId="10" fillId="2" borderId="1" xfId="0" quotePrefix="1" applyFont="1" applyFill="1" applyBorder="1" applyAlignment="1">
      <alignment horizontal="center" vertical="center"/>
    </xf>
    <xf numFmtId="4" fontId="10" fillId="2" borderId="6" xfId="1" quotePrefix="1" applyNumberFormat="1" applyFont="1" applyFill="1" applyBorder="1" applyAlignment="1">
      <alignment horizontal="right" vertical="center"/>
    </xf>
    <xf numFmtId="0" fontId="10" fillId="2" borderId="5" xfId="0" quotePrefix="1" applyFont="1" applyFill="1" applyBorder="1" applyAlignment="1">
      <alignment horizontal="center" vertical="center"/>
    </xf>
    <xf numFmtId="4" fontId="10" fillId="2" borderId="10" xfId="0" quotePrefix="1" applyNumberFormat="1" applyFont="1" applyFill="1" applyBorder="1" applyAlignment="1">
      <alignment horizontal="right" vertical="center"/>
    </xf>
    <xf numFmtId="0" fontId="9" fillId="4" borderId="8" xfId="0" applyFont="1" applyFill="1" applyBorder="1" applyAlignment="1">
      <alignment vertical="center"/>
    </xf>
    <xf numFmtId="4" fontId="6" fillId="3" borderId="5" xfId="1" applyNumberFormat="1" applyFont="1" applyFill="1" applyBorder="1" applyAlignment="1">
      <alignment vertical="center"/>
    </xf>
    <xf numFmtId="0" fontId="12" fillId="0" borderId="0" xfId="0" applyFont="1" applyBorder="1" applyAlignment="1">
      <alignment vertical="center" wrapText="1"/>
    </xf>
    <xf numFmtId="0" fontId="0" fillId="0" borderId="6" xfId="0" applyBorder="1"/>
    <xf numFmtId="0" fontId="12" fillId="0" borderId="0" xfId="0" applyFont="1" applyBorder="1" applyAlignment="1">
      <alignment vertical="center"/>
    </xf>
    <xf numFmtId="0" fontId="0" fillId="0" borderId="0" xfId="0" applyBorder="1" applyAlignment="1"/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6" fillId="0" borderId="6" xfId="0" applyFont="1" applyBorder="1" applyAlignment="1">
      <alignment vertical="center"/>
    </xf>
    <xf numFmtId="4" fontId="6" fillId="0" borderId="6" xfId="0" applyNumberFormat="1" applyFont="1" applyFill="1" applyBorder="1" applyAlignment="1">
      <alignment vertical="center"/>
    </xf>
    <xf numFmtId="4" fontId="9" fillId="0" borderId="6" xfId="0" applyNumberFormat="1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4" fontId="6" fillId="3" borderId="6" xfId="0" applyNumberFormat="1" applyFont="1" applyFill="1" applyBorder="1" applyAlignment="1">
      <alignment vertical="center"/>
    </xf>
    <xf numFmtId="4" fontId="9" fillId="0" borderId="6" xfId="0" applyNumberFormat="1" applyFont="1" applyBorder="1" applyAlignment="1">
      <alignment vertical="center"/>
    </xf>
    <xf numFmtId="0" fontId="7" fillId="0" borderId="6" xfId="0" quotePrefix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vertical="center"/>
    </xf>
    <xf numFmtId="4" fontId="8" fillId="3" borderId="6" xfId="0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3" fontId="2" fillId="2" borderId="14" xfId="1" applyFont="1" applyFill="1" applyBorder="1" applyAlignment="1">
      <alignment horizontal="center" vertical="center"/>
    </xf>
    <xf numFmtId="0" fontId="2" fillId="5" borderId="32" xfId="0" applyFont="1" applyFill="1" applyBorder="1" applyAlignment="1">
      <alignment horizontal="center" vertical="center"/>
    </xf>
    <xf numFmtId="0" fontId="2" fillId="5" borderId="33" xfId="0" applyFont="1" applyFill="1" applyBorder="1" applyAlignment="1">
      <alignment horizontal="center" vertical="center" wrapText="1"/>
    </xf>
    <xf numFmtId="0" fontId="0" fillId="0" borderId="12" xfId="0" applyBorder="1"/>
    <xf numFmtId="0" fontId="0" fillId="0" borderId="13" xfId="0" applyBorder="1"/>
    <xf numFmtId="0" fontId="0" fillId="0" borderId="15" xfId="0" applyBorder="1"/>
    <xf numFmtId="0" fontId="0" fillId="0" borderId="17" xfId="0" applyBorder="1"/>
    <xf numFmtId="0" fontId="0" fillId="0" borderId="18" xfId="0" applyBorder="1"/>
    <xf numFmtId="43" fontId="2" fillId="2" borderId="19" xfId="1" applyFont="1" applyFill="1" applyBorder="1" applyAlignment="1">
      <alignment vertical="center"/>
    </xf>
    <xf numFmtId="43" fontId="0" fillId="0" borderId="35" xfId="1" applyFont="1" applyBorder="1" applyAlignment="1">
      <alignment horizontal="right"/>
    </xf>
    <xf numFmtId="43" fontId="0" fillId="0" borderId="34" xfId="1" applyFont="1" applyBorder="1" applyAlignment="1">
      <alignment horizontal="right"/>
    </xf>
    <xf numFmtId="43" fontId="0" fillId="0" borderId="36" xfId="1" applyFont="1" applyBorder="1" applyAlignment="1">
      <alignment horizontal="right"/>
    </xf>
    <xf numFmtId="0" fontId="9" fillId="0" borderId="6" xfId="0" applyFont="1" applyBorder="1" applyAlignment="1">
      <alignment vertical="center"/>
    </xf>
    <xf numFmtId="0" fontId="8" fillId="3" borderId="6" xfId="0" quotePrefix="1" applyFont="1" applyFill="1" applyBorder="1" applyAlignment="1">
      <alignment horizontal="left" vertical="center" wrapText="1"/>
    </xf>
    <xf numFmtId="43" fontId="0" fillId="0" borderId="6" xfId="1" applyFont="1" applyBorder="1"/>
    <xf numFmtId="43" fontId="0" fillId="0" borderId="6" xfId="1" applyFont="1" applyBorder="1" applyAlignment="1">
      <alignment wrapText="1"/>
    </xf>
    <xf numFmtId="43" fontId="2" fillId="5" borderId="13" xfId="1" applyFont="1" applyFill="1" applyBorder="1" applyAlignment="1">
      <alignment horizontal="center" vertical="center"/>
    </xf>
    <xf numFmtId="43" fontId="2" fillId="5" borderId="6" xfId="1" applyFont="1" applyFill="1" applyBorder="1" applyAlignment="1">
      <alignment horizontal="center" vertical="center"/>
    </xf>
    <xf numFmtId="43" fontId="2" fillId="5" borderId="3" xfId="1" applyFont="1" applyFill="1" applyBorder="1" applyAlignment="1">
      <alignment horizontal="center" vertical="center" wrapText="1"/>
    </xf>
    <xf numFmtId="43" fontId="2" fillId="2" borderId="18" xfId="1" applyFont="1" applyFill="1" applyBorder="1" applyAlignment="1">
      <alignment horizontal="center" vertical="center"/>
    </xf>
    <xf numFmtId="43" fontId="2" fillId="5" borderId="21" xfId="1" applyFont="1" applyFill="1" applyBorder="1" applyAlignment="1">
      <alignment horizontal="center" vertical="center" wrapText="1"/>
    </xf>
    <xf numFmtId="43" fontId="2" fillId="5" borderId="13" xfId="1" applyFont="1" applyFill="1" applyBorder="1" applyAlignment="1">
      <alignment horizontal="center" vertical="center" wrapText="1"/>
    </xf>
    <xf numFmtId="43" fontId="2" fillId="5" borderId="20" xfId="1" applyFont="1" applyFill="1" applyBorder="1" applyAlignment="1">
      <alignment horizontal="center" vertical="center" wrapText="1"/>
    </xf>
    <xf numFmtId="43" fontId="2" fillId="5" borderId="22" xfId="1" applyFont="1" applyFill="1" applyBorder="1" applyAlignment="1">
      <alignment horizontal="center" vertical="center" wrapText="1"/>
    </xf>
    <xf numFmtId="43" fontId="2" fillId="2" borderId="18" xfId="1" applyFont="1" applyFill="1" applyBorder="1" applyAlignment="1">
      <alignment vertical="center"/>
    </xf>
    <xf numFmtId="43" fontId="2" fillId="5" borderId="18" xfId="1" applyFont="1" applyFill="1" applyBorder="1" applyAlignment="1">
      <alignment horizontal="center" vertical="center" wrapText="1"/>
    </xf>
    <xf numFmtId="43" fontId="2" fillId="2" borderId="31" xfId="1" applyFont="1" applyFill="1" applyBorder="1" applyAlignment="1">
      <alignment vertical="center"/>
    </xf>
    <xf numFmtId="43" fontId="2" fillId="2" borderId="38" xfId="1" applyFont="1" applyFill="1" applyBorder="1" applyAlignment="1">
      <alignment vertical="center"/>
    </xf>
    <xf numFmtId="43" fontId="2" fillId="2" borderId="37" xfId="1" applyFont="1" applyFill="1" applyBorder="1" applyAlignment="1">
      <alignment vertical="center"/>
    </xf>
    <xf numFmtId="43" fontId="2" fillId="2" borderId="39" xfId="1" applyFont="1" applyFill="1" applyBorder="1" applyAlignment="1">
      <alignment vertical="center"/>
    </xf>
    <xf numFmtId="43" fontId="2" fillId="2" borderId="39" xfId="1" applyFont="1" applyFill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/>
    </xf>
    <xf numFmtId="0" fontId="10" fillId="2" borderId="6" xfId="0" quotePrefix="1" applyFont="1" applyFill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8" fillId="3" borderId="6" xfId="0" quotePrefix="1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left" vertical="center" wrapText="1"/>
    </xf>
    <xf numFmtId="0" fontId="12" fillId="0" borderId="11" xfId="0" applyFont="1" applyBorder="1" applyAlignment="1">
      <alignment horizontal="right" vertical="center" wrapText="1"/>
    </xf>
    <xf numFmtId="0" fontId="2" fillId="2" borderId="30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43" fontId="2" fillId="2" borderId="24" xfId="1" applyFont="1" applyFill="1" applyBorder="1" applyAlignment="1">
      <alignment horizontal="center" vertical="center"/>
    </xf>
    <xf numFmtId="43" fontId="2" fillId="2" borderId="26" xfId="1" applyFont="1" applyFill="1" applyBorder="1" applyAlignment="1">
      <alignment horizontal="center" vertical="center"/>
    </xf>
    <xf numFmtId="43" fontId="2" fillId="2" borderId="29" xfId="1" applyFont="1" applyFill="1" applyBorder="1" applyAlignment="1">
      <alignment horizontal="center" vertical="center"/>
    </xf>
    <xf numFmtId="43" fontId="2" fillId="2" borderId="25" xfId="1" applyFont="1" applyFill="1" applyBorder="1" applyAlignment="1">
      <alignment horizontal="center" vertical="center"/>
    </xf>
    <xf numFmtId="43" fontId="2" fillId="2" borderId="11" xfId="1" applyFont="1" applyFill="1" applyBorder="1" applyAlignment="1">
      <alignment horizontal="center" vertical="center"/>
    </xf>
    <xf numFmtId="43" fontId="2" fillId="2" borderId="27" xfId="1" applyFont="1" applyFill="1" applyBorder="1" applyAlignment="1">
      <alignment horizontal="center" vertical="center"/>
    </xf>
    <xf numFmtId="43" fontId="2" fillId="2" borderId="23" xfId="1" applyFont="1" applyFill="1" applyBorder="1" applyAlignment="1">
      <alignment horizontal="center" vertical="center"/>
    </xf>
    <xf numFmtId="43" fontId="2" fillId="2" borderId="14" xfId="1" applyFont="1" applyFill="1" applyBorder="1" applyAlignment="1">
      <alignment horizontal="center" vertical="center"/>
    </xf>
    <xf numFmtId="43" fontId="2" fillId="2" borderId="16" xfId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right" vertical="center"/>
    </xf>
    <xf numFmtId="43" fontId="2" fillId="5" borderId="21" xfId="1" applyFont="1" applyFill="1" applyBorder="1" applyAlignment="1">
      <alignment horizontal="center" vertical="center"/>
    </xf>
    <xf numFmtId="43" fontId="2" fillId="5" borderId="20" xfId="1" applyFont="1" applyFill="1" applyBorder="1" applyAlignment="1">
      <alignment horizontal="center" vertical="center"/>
    </xf>
    <xf numFmtId="43" fontId="2" fillId="5" borderId="22" xfId="1" applyFont="1" applyFill="1" applyBorder="1" applyAlignment="1">
      <alignment horizontal="center" vertical="center"/>
    </xf>
    <xf numFmtId="43" fontId="2" fillId="5" borderId="21" xfId="1" applyFont="1" applyFill="1" applyBorder="1" applyAlignment="1">
      <alignment horizontal="center" vertical="center" wrapText="1"/>
    </xf>
    <xf numFmtId="43" fontId="2" fillId="5" borderId="20" xfId="1" applyFont="1" applyFill="1" applyBorder="1" applyAlignment="1">
      <alignment horizontal="center" vertical="center" wrapText="1"/>
    </xf>
    <xf numFmtId="43" fontId="2" fillId="5" borderId="22" xfId="1" applyFont="1" applyFill="1" applyBorder="1" applyAlignment="1">
      <alignment horizontal="center" vertical="center" wrapText="1"/>
    </xf>
    <xf numFmtId="43" fontId="2" fillId="5" borderId="12" xfId="1" applyFont="1" applyFill="1" applyBorder="1" applyAlignment="1">
      <alignment horizontal="center" vertical="center"/>
    </xf>
    <xf numFmtId="43" fontId="2" fillId="5" borderId="15" xfId="1" applyFont="1" applyFill="1" applyBorder="1" applyAlignment="1">
      <alignment horizontal="center" vertical="center"/>
    </xf>
    <xf numFmtId="43" fontId="2" fillId="5" borderId="40" xfId="1" applyFont="1" applyFill="1" applyBorder="1" applyAlignment="1">
      <alignment horizontal="center" vertical="center"/>
    </xf>
    <xf numFmtId="43" fontId="2" fillId="5" borderId="13" xfId="1" applyFont="1" applyFill="1" applyBorder="1" applyAlignment="1">
      <alignment horizontal="center" vertical="center" wrapText="1"/>
    </xf>
    <xf numFmtId="43" fontId="2" fillId="5" borderId="6" xfId="1" applyFont="1" applyFill="1" applyBorder="1" applyAlignment="1">
      <alignment horizontal="center" vertical="center" wrapText="1"/>
    </xf>
    <xf numFmtId="43" fontId="2" fillId="5" borderId="3" xfId="1" applyFont="1" applyFill="1" applyBorder="1" applyAlignment="1">
      <alignment horizontal="center" vertical="center" wrapText="1"/>
    </xf>
    <xf numFmtId="43" fontId="2" fillId="2" borderId="19" xfId="1" applyFont="1" applyFill="1" applyBorder="1" applyAlignment="1">
      <alignment horizontal="center" vertical="center"/>
    </xf>
    <xf numFmtId="43" fontId="2" fillId="2" borderId="18" xfId="1" applyFont="1" applyFill="1" applyBorder="1" applyAlignment="1">
      <alignment horizontal="center" vertical="center"/>
    </xf>
    <xf numFmtId="43" fontId="2" fillId="2" borderId="28" xfId="1" applyFont="1" applyFill="1" applyBorder="1" applyAlignment="1">
      <alignment horizontal="center" vertical="center"/>
    </xf>
    <xf numFmtId="43" fontId="2" fillId="2" borderId="30" xfId="1" applyFont="1" applyFill="1" applyBorder="1" applyAlignment="1">
      <alignment horizontal="center" vertical="center"/>
    </xf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1926503</xdr:colOff>
      <xdr:row>0</xdr:row>
      <xdr:rowOff>756476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5B8D3EE1-7784-464D-93F4-46A7AA9B2B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26503" cy="7437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16809</xdr:rowOff>
    </xdr:from>
    <xdr:to>
      <xdr:col>0</xdr:col>
      <xdr:colOff>2350648</xdr:colOff>
      <xdr:row>0</xdr:row>
      <xdr:rowOff>857810</xdr:rowOff>
    </xdr:to>
    <xdr:pic>
      <xdr:nvPicPr>
        <xdr:cNvPr id="4" name="Picture 1" descr="Rip 6_Ragioneria">
          <a:extLst>
            <a:ext uri="{FF2B5EF4-FFF2-40B4-BE49-F238E27FC236}">
              <a16:creationId xmlns:a16="http://schemas.microsoft.com/office/drawing/2014/main" id="{6EF410EB-7F5F-4AFE-9819-BA594421AA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8679" t="57547"/>
        <a:stretch>
          <a:fillRect/>
        </a:stretch>
      </xdr:blipFill>
      <xdr:spPr bwMode="auto">
        <a:xfrm>
          <a:off x="0" y="16809"/>
          <a:ext cx="2350648" cy="841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0</xdr:col>
      <xdr:colOff>1952625</xdr:colOff>
      <xdr:row>0</xdr:row>
      <xdr:rowOff>742950</xdr:rowOff>
    </xdr:to>
    <xdr:pic>
      <xdr:nvPicPr>
        <xdr:cNvPr id="3" name="Picture 1" descr="Rip 6_Ragioneria">
          <a:extLst>
            <a:ext uri="{FF2B5EF4-FFF2-40B4-BE49-F238E27FC236}">
              <a16:creationId xmlns:a16="http://schemas.microsoft.com/office/drawing/2014/main" id="{D1EF3575-9F6B-405D-B009-77F46DB2A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8679" t="57547"/>
        <a:stretch>
          <a:fillRect/>
        </a:stretch>
      </xdr:blipFill>
      <xdr:spPr bwMode="auto">
        <a:xfrm>
          <a:off x="28575" y="0"/>
          <a:ext cx="19240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0</xdr:rowOff>
    </xdr:from>
    <xdr:to>
      <xdr:col>1</xdr:col>
      <xdr:colOff>354352</xdr:colOff>
      <xdr:row>0</xdr:row>
      <xdr:rowOff>889000</xdr:rowOff>
    </xdr:to>
    <xdr:pic>
      <xdr:nvPicPr>
        <xdr:cNvPr id="4" name="Picture 1" descr="Rip 6_Ragioneria">
          <a:extLst>
            <a:ext uri="{FF2B5EF4-FFF2-40B4-BE49-F238E27FC236}">
              <a16:creationId xmlns:a16="http://schemas.microsoft.com/office/drawing/2014/main" id="{75DA228D-383C-4E33-928A-3B95C1A89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679" t="57547"/>
        <a:stretch>
          <a:fillRect/>
        </a:stretch>
      </xdr:blipFill>
      <xdr:spPr bwMode="auto">
        <a:xfrm>
          <a:off x="12700" y="0"/>
          <a:ext cx="2526052" cy="88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</xdr:col>
      <xdr:colOff>666750</xdr:colOff>
      <xdr:row>0</xdr:row>
      <xdr:rowOff>781050</xdr:rowOff>
    </xdr:to>
    <xdr:pic>
      <xdr:nvPicPr>
        <xdr:cNvPr id="3" name="Picture 1" descr="Rip 6_Ragioneria">
          <a:extLst>
            <a:ext uri="{FF2B5EF4-FFF2-40B4-BE49-F238E27FC236}">
              <a16:creationId xmlns:a16="http://schemas.microsoft.com/office/drawing/2014/main" id="{67258C9E-471A-43E5-90C8-825F4ADC5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8679" t="57547"/>
        <a:stretch>
          <a:fillRect/>
        </a:stretch>
      </xdr:blipFill>
      <xdr:spPr bwMode="auto">
        <a:xfrm>
          <a:off x="396875" y="38100"/>
          <a:ext cx="191452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ndivisionefile\ARCOFIG\uffbilcontr\uffbilcontr_contab\BILANCIO%202023\RICLASSIFICATO\STATO%20PATRIMONIALE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ndivisionefile\ARCOFIG\uffbilcontr\uffbilcontr_contab\BILANCIO%202023\RENDICONTO%20FINANZIARIO\RENDICONTO%20FINANZIARI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i"/>
      <sheetName val="Base x riclassificazione"/>
      <sheetName val="PIVOT"/>
      <sheetName val="SP x NOTA"/>
      <sheetName val="SP c-Raffronto anno prec"/>
      <sheetName val="riclassificato breve collegio"/>
    </sheetNames>
    <sheetDataSet>
      <sheetData sheetId="0"/>
      <sheetData sheetId="1"/>
      <sheetData sheetId="2">
        <row r="3">
          <cell r="A3" t="str">
            <v>Etichette di riga</v>
          </cell>
          <cell r="B3" t="str">
            <v>Somma di Saldo</v>
          </cell>
        </row>
        <row r="4">
          <cell r="A4" t="str">
            <v>(vuoto)</v>
          </cell>
          <cell r="B4"/>
        </row>
        <row r="5">
          <cell r="A5" t="str">
            <v>(vuoto)</v>
          </cell>
          <cell r="B5"/>
        </row>
        <row r="6">
          <cell r="A6" t="str">
            <v>(vuoto)</v>
          </cell>
          <cell r="B6"/>
        </row>
        <row r="7">
          <cell r="A7" t="str">
            <v/>
          </cell>
          <cell r="B7"/>
        </row>
        <row r="8">
          <cell r="A8" t="str">
            <v/>
          </cell>
          <cell r="B8"/>
        </row>
        <row r="9">
          <cell r="A9"/>
          <cell r="B9"/>
        </row>
        <row r="10">
          <cell r="A10" t="str">
            <v>ATTIVO</v>
          </cell>
          <cell r="B10">
            <v>2994158642.9599996</v>
          </cell>
        </row>
        <row r="11">
          <cell r="A11" t="str">
            <v>A) I. IMMOBILIZZAZIONI IMMATERIALI</v>
          </cell>
          <cell r="B11">
            <v>14617610.049999999</v>
          </cell>
        </row>
        <row r="12">
          <cell r="A12" t="str">
            <v>5) Altre immobilizzazioni immateriali</v>
          </cell>
          <cell r="B12">
            <v>11294747.51</v>
          </cell>
        </row>
        <row r="13">
          <cell r="A13" t="str">
            <v>2) Diritti di brevetto e diritti di utilizzazione delle opere dell'ingegno</v>
          </cell>
          <cell r="B13">
            <v>1889976.47</v>
          </cell>
        </row>
        <row r="14">
          <cell r="A14" t="str">
            <v>3) Concessioni, licenze, marchi e diritti simili</v>
          </cell>
          <cell r="B14">
            <v>10796.29</v>
          </cell>
        </row>
        <row r="15">
          <cell r="A15" t="str">
            <v>4) Immobilizzazioni in corso e acconti</v>
          </cell>
          <cell r="B15">
            <v>1422089.78</v>
          </cell>
        </row>
        <row r="16">
          <cell r="A16" t="str">
            <v>A) II. IMMOBILIZZAZIONI MATERIALI</v>
          </cell>
          <cell r="B16">
            <v>952261721.85000002</v>
          </cell>
        </row>
        <row r="17">
          <cell r="A17" t="str">
            <v>1) Terreni e fabbricati</v>
          </cell>
          <cell r="B17">
            <v>484688582.60000002</v>
          </cell>
        </row>
        <row r="18">
          <cell r="A18" t="str">
            <v>2) Impianti ed attrezzature</v>
          </cell>
          <cell r="B18">
            <v>215938726.41999999</v>
          </cell>
        </row>
        <row r="19">
          <cell r="A19" t="str">
            <v>3) Attrezzature scientifiche</v>
          </cell>
          <cell r="B19">
            <v>124765636.77</v>
          </cell>
        </row>
        <row r="20">
          <cell r="A20" t="str">
            <v>4) Patrimonio librario, opere d'arte, d'antiquariato e museali</v>
          </cell>
          <cell r="B20">
            <v>17228421.819999997</v>
          </cell>
        </row>
        <row r="21">
          <cell r="A21" t="str">
            <v>5) Mobili ed Arredi</v>
          </cell>
          <cell r="B21">
            <v>90791346.280000001</v>
          </cell>
        </row>
        <row r="22">
          <cell r="A22" t="str">
            <v>6) Immobilizzazioni in corso e acconti</v>
          </cell>
          <cell r="B22">
            <v>16585308.6</v>
          </cell>
        </row>
        <row r="23">
          <cell r="A23" t="str">
            <v>7) Altre immobilizzazioni materiali</v>
          </cell>
          <cell r="B23">
            <v>2263699.36</v>
          </cell>
        </row>
        <row r="24">
          <cell r="A24" t="str">
            <v>A) III. IMMOBILIZZAZIONI FINANZIARIE</v>
          </cell>
          <cell r="B24">
            <v>5101181.2699999996</v>
          </cell>
        </row>
        <row r="25">
          <cell r="A25" t="str">
            <v>Immobilizzazioni finanziarie</v>
          </cell>
          <cell r="B25">
            <v>5101181.2699999996</v>
          </cell>
        </row>
        <row r="26">
          <cell r="A26" t="str">
            <v>B) I. RIMANENZE</v>
          </cell>
          <cell r="B26">
            <v>969317.17</v>
          </cell>
        </row>
        <row r="27">
          <cell r="A27" t="str">
            <v>I RIMANENZE</v>
          </cell>
          <cell r="B27">
            <v>969317.17</v>
          </cell>
        </row>
        <row r="28">
          <cell r="A28" t="str">
            <v>B) II. CREDITI</v>
          </cell>
          <cell r="B28">
            <v>556510227.95999992</v>
          </cell>
        </row>
        <row r="29">
          <cell r="A29" t="str">
            <v>1) Crediti verso MUR ed altre amministrazioni Centrali</v>
          </cell>
          <cell r="B29">
            <v>277527635.19</v>
          </cell>
        </row>
        <row r="30">
          <cell r="A30" t="str">
            <v>2) Crediti verso Regioni e Province Autonome</v>
          </cell>
          <cell r="B30">
            <v>1951112.61</v>
          </cell>
        </row>
        <row r="31">
          <cell r="A31" t="str">
            <v>4) Crediti verso l’Unione Europea e il Resto del Mondo</v>
          </cell>
          <cell r="B31">
            <v>375958.13</v>
          </cell>
        </row>
        <row r="32">
          <cell r="A32" t="str">
            <v>6) Crediti verso studenti per tasse e contributi</v>
          </cell>
          <cell r="B32">
            <v>6517675.21</v>
          </cell>
        </row>
        <row r="33">
          <cell r="A33" t="str">
            <v>9) Crediti verso altri (privati)</v>
          </cell>
          <cell r="B33">
            <v>198326129.74999997</v>
          </cell>
        </row>
        <row r="34">
          <cell r="A34" t="str">
            <v>8) Crediti verso altri (pubblici)</v>
          </cell>
          <cell r="B34">
            <v>38637008.759999998</v>
          </cell>
        </row>
        <row r="35">
          <cell r="A35" t="str">
            <v>3) Crediti verso Altre Amministrazioni Locali</v>
          </cell>
          <cell r="B35">
            <v>11569168.279999999</v>
          </cell>
        </row>
        <row r="36">
          <cell r="A36" t="str">
            <v>5) Crediti verso Università</v>
          </cell>
          <cell r="B36">
            <v>21605540.029999997</v>
          </cell>
        </row>
        <row r="37">
          <cell r="A37" t="str">
            <v>B) IV. DISPONIBILITA' LIQUIDE</v>
          </cell>
          <cell r="B37">
            <v>1180951456.6700001</v>
          </cell>
        </row>
        <row r="38">
          <cell r="A38" t="str">
            <v>1) Depositi bancari e postali</v>
          </cell>
          <cell r="B38">
            <v>1180853613.99</v>
          </cell>
        </row>
        <row r="39">
          <cell r="A39" t="str">
            <v>2) Denaro e valori in cassa</v>
          </cell>
          <cell r="B39">
            <v>97842.68</v>
          </cell>
        </row>
        <row r="40">
          <cell r="A40" t="str">
            <v>D) RATEI ATTIVI PER PROGETTI E RICERCHE IN CORSO</v>
          </cell>
          <cell r="B40">
            <v>6368914.0999999996</v>
          </cell>
        </row>
        <row r="41">
          <cell r="A41" t="str">
            <v>d1) Ratei attivi per progetti e ricerche finanziate o co-finanziate in corso</v>
          </cell>
          <cell r="B41">
            <v>6368914.0999999996</v>
          </cell>
        </row>
        <row r="42">
          <cell r="A42" t="str">
            <v>C) RATEI E RISCONTI ATTIVI</v>
          </cell>
          <cell r="B42">
            <v>2495319.14</v>
          </cell>
        </row>
        <row r="43">
          <cell r="A43" t="str">
            <v>c1) Ratei e risconti attivi</v>
          </cell>
          <cell r="B43">
            <v>2495319.14</v>
          </cell>
        </row>
        <row r="44">
          <cell r="A44" t="str">
            <v>CONTI D'ORDINE DELL'ATTIVO</v>
          </cell>
          <cell r="B44">
            <v>274882894.75000006</v>
          </cell>
        </row>
        <row r="45">
          <cell r="A45" t="str">
            <v>CONTI D'ORDINE DELL'ATTIVO</v>
          </cell>
          <cell r="B45">
            <v>274882894.75000006</v>
          </cell>
        </row>
        <row r="46">
          <cell r="A46" t="str">
            <v>PASSIVO</v>
          </cell>
          <cell r="B46">
            <v>2921990414.7800007</v>
          </cell>
        </row>
        <row r="47">
          <cell r="A47" t="str">
            <v>A) I. FONDO DI DOTAZIONE DELL'ATENEO</v>
          </cell>
          <cell r="B47">
            <v>107251637.84</v>
          </cell>
        </row>
        <row r="48">
          <cell r="A48" t="str">
            <v>I FONDO DI DOTAZIONE DELL’ATENEO</v>
          </cell>
          <cell r="B48">
            <v>107251637.84</v>
          </cell>
        </row>
        <row r="49">
          <cell r="A49" t="str">
            <v>A) II. PATRIMONIO VINCOLATO</v>
          </cell>
          <cell r="B49">
            <v>635349109.54000008</v>
          </cell>
        </row>
        <row r="50">
          <cell r="A50" t="str">
            <v>1) Fondi vincolati destinati da terzi</v>
          </cell>
          <cell r="B50">
            <v>4000000</v>
          </cell>
        </row>
        <row r="51">
          <cell r="A51" t="str">
            <v>2) Fondi vincolati per decisione degli organi istituzionali</v>
          </cell>
          <cell r="B51">
            <v>382901637.45000005</v>
          </cell>
        </row>
        <row r="52">
          <cell r="A52" t="str">
            <v>3) Riserve vincolate (progetti specifici, per obblighi di legge, o altro)</v>
          </cell>
          <cell r="B52">
            <v>248447472.09</v>
          </cell>
        </row>
        <row r="53">
          <cell r="A53" t="str">
            <v>A) III. PATRIMONIO NON  VINCOLATO</v>
          </cell>
          <cell r="B53">
            <v>248764050.50999999</v>
          </cell>
        </row>
        <row r="54">
          <cell r="A54" t="str">
            <v>2) Risultati relativi ad esercizi precedenti</v>
          </cell>
          <cell r="B54">
            <v>248764050.50999999</v>
          </cell>
        </row>
        <row r="55">
          <cell r="A55" t="str">
            <v>B) I FONDI RISCHI E ONERI</v>
          </cell>
          <cell r="B55">
            <v>151010419.15000001</v>
          </cell>
        </row>
        <row r="56">
          <cell r="A56" t="str">
            <v>B) FONDI PER RISCHI ED ONERI</v>
          </cell>
          <cell r="B56">
            <v>151010419.15000001</v>
          </cell>
        </row>
        <row r="57">
          <cell r="A57" t="str">
            <v>FA) FONDI AMMORTAMENTO</v>
          </cell>
          <cell r="B57">
            <v>611421728.55999994</v>
          </cell>
        </row>
        <row r="58">
          <cell r="A58" t="str">
            <v>Fondo ammortamento Altre immobilizzazioni immateriali</v>
          </cell>
          <cell r="B58">
            <v>3265048.46</v>
          </cell>
        </row>
        <row r="59">
          <cell r="A59" t="str">
            <v>Fondo ammortamento Diritti di brevetto e utilizzazione di opere dell'ingegno</v>
          </cell>
          <cell r="B59">
            <v>1664086.8399999999</v>
          </cell>
        </row>
        <row r="60">
          <cell r="A60" t="str">
            <v>Fondo ammortamento Terreni e fabbricati</v>
          </cell>
          <cell r="B60">
            <v>227998257.39000002</v>
          </cell>
        </row>
        <row r="61">
          <cell r="A61" t="str">
            <v>Fondo ammortamento Impianti e attrezzature</v>
          </cell>
          <cell r="B61">
            <v>199571267.72</v>
          </cell>
        </row>
        <row r="62">
          <cell r="A62" t="str">
            <v>Fondo ammortamento Attrezzature scientifiche</v>
          </cell>
          <cell r="B62">
            <v>98789711.140000001</v>
          </cell>
        </row>
        <row r="63">
          <cell r="A63" t="str">
            <v>Fondo ammortamento Mobili e arredi</v>
          </cell>
          <cell r="B63">
            <v>78215213.859999999</v>
          </cell>
        </row>
        <row r="64">
          <cell r="A64" t="str">
            <v>Fondo ammortamento immobilizzazioni materiali in corso e acconti</v>
          </cell>
          <cell r="B64">
            <v>0.01</v>
          </cell>
        </row>
        <row r="65">
          <cell r="A65" t="str">
            <v>Fondo ammortamento Altre immobilizzazioni materiali</v>
          </cell>
          <cell r="B65">
            <v>1918143.14</v>
          </cell>
        </row>
        <row r="66">
          <cell r="A66" t="str">
            <v>C) TRATTAMENTO DI FINE RAPPORTO</v>
          </cell>
          <cell r="B66">
            <v>3040000.26</v>
          </cell>
        </row>
        <row r="67">
          <cell r="A67" t="str">
            <v>Trattamento di fine Rapporto</v>
          </cell>
          <cell r="B67">
            <v>3040000.26</v>
          </cell>
        </row>
        <row r="68">
          <cell r="A68" t="str">
            <v>D) DEBITI</v>
          </cell>
          <cell r="B68">
            <v>180334221.41</v>
          </cell>
        </row>
        <row r="69">
          <cell r="A69" t="str">
            <v>1) Mutui e debiti verso banche</v>
          </cell>
          <cell r="B69">
            <v>104691470.95999999</v>
          </cell>
        </row>
        <row r="70">
          <cell r="A70" t="str">
            <v>7) Debiti verso studenti</v>
          </cell>
          <cell r="B70">
            <v>380244.66</v>
          </cell>
        </row>
        <row r="71">
          <cell r="A71" t="str">
            <v>8) Acconti</v>
          </cell>
          <cell r="B71">
            <v>3685.97</v>
          </cell>
        </row>
        <row r="72">
          <cell r="A72" t="str">
            <v>9) Debiti verso fornitori</v>
          </cell>
          <cell r="B72">
            <v>25071456.770000003</v>
          </cell>
        </row>
        <row r="73">
          <cell r="A73" t="str">
            <v>10) Debiti verso dipendenti</v>
          </cell>
          <cell r="B73">
            <v>7782954.5000000009</v>
          </cell>
        </row>
        <row r="74">
          <cell r="A74" t="str">
            <v>12) Altri debiti</v>
          </cell>
          <cell r="B74">
            <v>42112656.709999993</v>
          </cell>
        </row>
        <row r="75">
          <cell r="A75" t="str">
            <v>6) Debiti verso l'Università</v>
          </cell>
          <cell r="B75">
            <v>291751.83999999997</v>
          </cell>
        </row>
        <row r="76">
          <cell r="A76" t="str">
            <v>E) RATEI E RISCONTI PASSIVI E CONTRIBUTI AGLI INVESTIMENTI</v>
          </cell>
          <cell r="B76">
            <v>390616806.08999997</v>
          </cell>
        </row>
        <row r="77">
          <cell r="A77" t="str">
            <v>e2) Ratei e risconti passivi</v>
          </cell>
          <cell r="B77">
            <v>267122662.70999998</v>
          </cell>
        </row>
        <row r="78">
          <cell r="A78" t="str">
            <v>e1) Contributi agli investimenti</v>
          </cell>
          <cell r="B78">
            <v>123494143.38</v>
          </cell>
        </row>
        <row r="79">
          <cell r="A79" t="str">
            <v>F) RISCONTI PASSIVI PER PROGETTI E RICERCHE IN CORSO</v>
          </cell>
          <cell r="B79">
            <v>319319546.67000002</v>
          </cell>
        </row>
        <row r="80">
          <cell r="A80" t="str">
            <v>f1) Risconti passivi per progetti e ricerche finanziate o co-finanziate in corso</v>
          </cell>
          <cell r="B80">
            <v>319319546.67000002</v>
          </cell>
        </row>
        <row r="81">
          <cell r="A81" t="str">
            <v>CONTI D'ORDINE DEL PASSIVO</v>
          </cell>
          <cell r="B81">
            <v>274882894.75000006</v>
          </cell>
        </row>
        <row r="82">
          <cell r="A82" t="str">
            <v>CONTI D'ORDINE DEL PASSIVO</v>
          </cell>
          <cell r="B82">
            <v>274882894.75000006</v>
          </cell>
        </row>
        <row r="83">
          <cell r="A83" t="str">
            <v>Totale complessivo</v>
          </cell>
          <cell r="B83">
            <v>5916149057.7400026</v>
          </cell>
        </row>
        <row r="84">
          <cell r="B84"/>
        </row>
        <row r="85">
          <cell r="B85"/>
        </row>
        <row r="86">
          <cell r="B86"/>
        </row>
        <row r="87">
          <cell r="B87"/>
        </row>
        <row r="88">
          <cell r="B88"/>
        </row>
        <row r="89">
          <cell r="B89"/>
        </row>
        <row r="90">
          <cell r="B90"/>
        </row>
        <row r="91">
          <cell r="B91"/>
        </row>
        <row r="92">
          <cell r="B92"/>
        </row>
        <row r="93">
          <cell r="B93"/>
        </row>
        <row r="94">
          <cell r="B94"/>
        </row>
        <row r="95">
          <cell r="B95"/>
        </row>
        <row r="96">
          <cell r="B96"/>
        </row>
        <row r="97">
          <cell r="B97"/>
        </row>
        <row r="98">
          <cell r="B98"/>
        </row>
        <row r="99">
          <cell r="B99"/>
        </row>
        <row r="100">
          <cell r="B100"/>
        </row>
        <row r="101">
          <cell r="B101"/>
        </row>
        <row r="102">
          <cell r="B102"/>
        </row>
        <row r="103">
          <cell r="B103"/>
        </row>
        <row r="104">
          <cell r="B104"/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TETICO"/>
      <sheetName val="TOTALI"/>
      <sheetName val="CAPITALIZZAZIONI"/>
      <sheetName val="IMMOBILIZZAZIONI"/>
    </sheetNames>
    <sheetDataSet>
      <sheetData sheetId="0"/>
      <sheetData sheetId="1">
        <row r="26">
          <cell r="B26">
            <v>0</v>
          </cell>
        </row>
        <row r="27">
          <cell r="B27">
            <v>0</v>
          </cell>
        </row>
        <row r="28">
          <cell r="B28">
            <v>-39955992.370000012</v>
          </cell>
        </row>
        <row r="31">
          <cell r="B31">
            <v>72082174.180000007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EE9EA-DD89-4D0D-8CC3-0FB47A168897}">
  <dimension ref="A1:B64"/>
  <sheetViews>
    <sheetView workbookViewId="0"/>
  </sheetViews>
  <sheetFormatPr defaultRowHeight="15" x14ac:dyDescent="0.25"/>
  <cols>
    <col min="1" max="1" width="101.7109375" customWidth="1"/>
    <col min="2" max="2" width="21.5703125" customWidth="1"/>
  </cols>
  <sheetData>
    <row r="1" spans="1:2" ht="66.95" customHeight="1" x14ac:dyDescent="0.25"/>
    <row r="2" spans="1:2" ht="30.6" customHeight="1" x14ac:dyDescent="0.25">
      <c r="A2" s="2" t="s">
        <v>0</v>
      </c>
      <c r="B2" s="3">
        <v>2023</v>
      </c>
    </row>
    <row r="3" spans="1:2" x14ac:dyDescent="0.25">
      <c r="A3" s="4" t="s">
        <v>1</v>
      </c>
      <c r="B3" s="5"/>
    </row>
    <row r="4" spans="1:2" x14ac:dyDescent="0.25">
      <c r="A4" s="6" t="s">
        <v>2</v>
      </c>
      <c r="B4" s="7">
        <f>SUM(B5:B7)</f>
        <v>206005024.25</v>
      </c>
    </row>
    <row r="5" spans="1:2" x14ac:dyDescent="0.25">
      <c r="A5" s="8" t="s">
        <v>3</v>
      </c>
      <c r="B5" s="9">
        <v>120820545.64</v>
      </c>
    </row>
    <row r="6" spans="1:2" x14ac:dyDescent="0.25">
      <c r="A6" s="8" t="s">
        <v>4</v>
      </c>
      <c r="B6" s="9">
        <v>16897497.460000001</v>
      </c>
    </row>
    <row r="7" spans="1:2" x14ac:dyDescent="0.25">
      <c r="A7" s="8" t="s">
        <v>5</v>
      </c>
      <c r="B7" s="9">
        <v>68286981.149999991</v>
      </c>
    </row>
    <row r="8" spans="1:2" x14ac:dyDescent="0.25">
      <c r="A8" s="6" t="s">
        <v>6</v>
      </c>
      <c r="B8" s="7">
        <f>SUM(B9:B15)</f>
        <v>695067868.9200002</v>
      </c>
    </row>
    <row r="9" spans="1:2" x14ac:dyDescent="0.25">
      <c r="A9" s="8" t="s">
        <v>7</v>
      </c>
      <c r="B9" s="9">
        <v>648528712.92000008</v>
      </c>
    </row>
    <row r="10" spans="1:2" x14ac:dyDescent="0.25">
      <c r="A10" s="8" t="s">
        <v>8</v>
      </c>
      <c r="B10" s="9">
        <v>4095971.65</v>
      </c>
    </row>
    <row r="11" spans="1:2" x14ac:dyDescent="0.25">
      <c r="A11" s="8" t="s">
        <v>9</v>
      </c>
      <c r="B11" s="9">
        <v>2883354.33</v>
      </c>
    </row>
    <row r="12" spans="1:2" x14ac:dyDescent="0.25">
      <c r="A12" s="10" t="s">
        <v>10</v>
      </c>
      <c r="B12" s="9">
        <v>14356886.859999999</v>
      </c>
    </row>
    <row r="13" spans="1:2" x14ac:dyDescent="0.25">
      <c r="A13" s="8" t="s">
        <v>11</v>
      </c>
      <c r="B13" s="9">
        <v>2015673.19</v>
      </c>
    </row>
    <row r="14" spans="1:2" x14ac:dyDescent="0.25">
      <c r="A14" s="8" t="s">
        <v>12</v>
      </c>
      <c r="B14" s="9">
        <v>15358250.959999999</v>
      </c>
    </row>
    <row r="15" spans="1:2" x14ac:dyDescent="0.25">
      <c r="A15" s="8" t="s">
        <v>13</v>
      </c>
      <c r="B15" s="9">
        <v>7829019.0099999998</v>
      </c>
    </row>
    <row r="16" spans="1:2" x14ac:dyDescent="0.25">
      <c r="A16" s="6" t="s">
        <v>14</v>
      </c>
      <c r="B16" s="7">
        <v>0</v>
      </c>
    </row>
    <row r="17" spans="1:2" x14ac:dyDescent="0.25">
      <c r="A17" s="6" t="s">
        <v>15</v>
      </c>
      <c r="B17" s="7">
        <v>0</v>
      </c>
    </row>
    <row r="18" spans="1:2" x14ac:dyDescent="0.25">
      <c r="A18" s="6" t="s">
        <v>16</v>
      </c>
      <c r="B18" s="11">
        <v>25342266.260000002</v>
      </c>
    </row>
    <row r="19" spans="1:2" x14ac:dyDescent="0.25">
      <c r="A19" s="6" t="s">
        <v>17</v>
      </c>
      <c r="B19" s="11">
        <v>76732.83</v>
      </c>
    </row>
    <row r="20" spans="1:2" x14ac:dyDescent="0.25">
      <c r="A20" s="12" t="s">
        <v>18</v>
      </c>
      <c r="B20" s="11">
        <v>0</v>
      </c>
    </row>
    <row r="21" spans="1:2" ht="15.75" x14ac:dyDescent="0.25">
      <c r="A21" s="13" t="s">
        <v>19</v>
      </c>
      <c r="B21" s="14">
        <f>B4+B8+B16+B17+B18+B19+B20</f>
        <v>926491892.26000023</v>
      </c>
    </row>
    <row r="22" spans="1:2" x14ac:dyDescent="0.25">
      <c r="A22" s="4" t="s">
        <v>20</v>
      </c>
      <c r="B22" s="5"/>
    </row>
    <row r="23" spans="1:2" x14ac:dyDescent="0.25">
      <c r="A23" s="6" t="s">
        <v>21</v>
      </c>
      <c r="B23" s="7">
        <f>SUM(B30,B24)</f>
        <v>506415181.38999987</v>
      </c>
    </row>
    <row r="24" spans="1:2" x14ac:dyDescent="0.25">
      <c r="A24" s="15" t="s">
        <v>22</v>
      </c>
      <c r="B24" s="16">
        <f>SUM(B25:B29)</f>
        <v>351176245.93999988</v>
      </c>
    </row>
    <row r="25" spans="1:2" x14ac:dyDescent="0.25">
      <c r="A25" s="17" t="s">
        <v>23</v>
      </c>
      <c r="B25" s="9">
        <v>308567531.30999988</v>
      </c>
    </row>
    <row r="26" spans="1:2" x14ac:dyDescent="0.25">
      <c r="A26" s="18" t="s">
        <v>24</v>
      </c>
      <c r="B26" s="9">
        <v>33020560.690000001</v>
      </c>
    </row>
    <row r="27" spans="1:2" x14ac:dyDescent="0.25">
      <c r="A27" s="17" t="s">
        <v>25</v>
      </c>
      <c r="B27" s="9">
        <v>1487351.7599999998</v>
      </c>
    </row>
    <row r="28" spans="1:2" x14ac:dyDescent="0.25">
      <c r="A28" s="17" t="s">
        <v>26</v>
      </c>
      <c r="B28" s="9">
        <v>3002795.42</v>
      </c>
    </row>
    <row r="29" spans="1:2" x14ac:dyDescent="0.25">
      <c r="A29" s="17" t="s">
        <v>27</v>
      </c>
      <c r="B29" s="9">
        <v>5098006.76</v>
      </c>
    </row>
    <row r="30" spans="1:2" x14ac:dyDescent="0.25">
      <c r="A30" s="15" t="s">
        <v>28</v>
      </c>
      <c r="B30" s="9">
        <v>155238935.44999996</v>
      </c>
    </row>
    <row r="31" spans="1:2" x14ac:dyDescent="0.25">
      <c r="A31" s="6" t="s">
        <v>29</v>
      </c>
      <c r="B31" s="7">
        <f>SUM(B32:B43)</f>
        <v>298165593.27000004</v>
      </c>
    </row>
    <row r="32" spans="1:2" x14ac:dyDescent="0.25">
      <c r="A32" s="15" t="s">
        <v>30</v>
      </c>
      <c r="B32" s="9">
        <v>159307026.78999999</v>
      </c>
    </row>
    <row r="33" spans="1:2" x14ac:dyDescent="0.25">
      <c r="A33" s="15" t="s">
        <v>31</v>
      </c>
      <c r="B33" s="16">
        <v>0</v>
      </c>
    </row>
    <row r="34" spans="1:2" x14ac:dyDescent="0.25">
      <c r="A34" s="15" t="s">
        <v>32</v>
      </c>
      <c r="B34" s="9">
        <v>2270342.8199999998</v>
      </c>
    </row>
    <row r="35" spans="1:2" x14ac:dyDescent="0.25">
      <c r="A35" s="15" t="s">
        <v>33</v>
      </c>
      <c r="B35" s="9">
        <v>8385969.4000000004</v>
      </c>
    </row>
    <row r="36" spans="1:2" x14ac:dyDescent="0.25">
      <c r="A36" s="15" t="s">
        <v>34</v>
      </c>
      <c r="B36" s="9">
        <v>10252538.32</v>
      </c>
    </row>
    <row r="37" spans="1:2" x14ac:dyDescent="0.25">
      <c r="A37" s="15" t="s">
        <v>35</v>
      </c>
      <c r="B37" s="9">
        <v>0</v>
      </c>
    </row>
    <row r="38" spans="1:2" x14ac:dyDescent="0.25">
      <c r="A38" s="15" t="s">
        <v>36</v>
      </c>
      <c r="B38" s="9">
        <v>6821070.0299999993</v>
      </c>
    </row>
    <row r="39" spans="1:2" x14ac:dyDescent="0.25">
      <c r="A39" s="15" t="s">
        <v>37</v>
      </c>
      <c r="B39" s="9">
        <v>90627764.990000024</v>
      </c>
    </row>
    <row r="40" spans="1:2" x14ac:dyDescent="0.25">
      <c r="A40" s="15" t="s">
        <v>38</v>
      </c>
      <c r="B40" s="9">
        <v>3139980.03</v>
      </c>
    </row>
    <row r="41" spans="1:2" x14ac:dyDescent="0.25">
      <c r="A41" s="15" t="s">
        <v>39</v>
      </c>
      <c r="B41" s="19">
        <v>0</v>
      </c>
    </row>
    <row r="42" spans="1:2" x14ac:dyDescent="0.25">
      <c r="A42" s="15" t="s">
        <v>40</v>
      </c>
      <c r="B42" s="9">
        <v>8059717.4800000004</v>
      </c>
    </row>
    <row r="43" spans="1:2" x14ac:dyDescent="0.25">
      <c r="A43" s="15" t="s">
        <v>41</v>
      </c>
      <c r="B43" s="9">
        <v>9301183.4100000001</v>
      </c>
    </row>
    <row r="44" spans="1:2" x14ac:dyDescent="0.25">
      <c r="A44" s="6" t="s">
        <v>42</v>
      </c>
      <c r="B44" s="7">
        <f>SUM(B45:B48)</f>
        <v>29693340.729999997</v>
      </c>
    </row>
    <row r="45" spans="1:2" x14ac:dyDescent="0.25">
      <c r="A45" s="15" t="s">
        <v>43</v>
      </c>
      <c r="B45" s="9">
        <v>645967.87</v>
      </c>
    </row>
    <row r="46" spans="1:2" x14ac:dyDescent="0.25">
      <c r="A46" s="15" t="s">
        <v>44</v>
      </c>
      <c r="B46" s="9">
        <v>29047372.859999996</v>
      </c>
    </row>
    <row r="47" spans="1:2" x14ac:dyDescent="0.25">
      <c r="A47" s="15" t="s">
        <v>45</v>
      </c>
      <c r="B47" s="19">
        <v>0</v>
      </c>
    </row>
    <row r="48" spans="1:2" x14ac:dyDescent="0.25">
      <c r="A48" s="15" t="s">
        <v>46</v>
      </c>
      <c r="B48" s="19">
        <v>0</v>
      </c>
    </row>
    <row r="49" spans="1:2" x14ac:dyDescent="0.25">
      <c r="A49" s="6" t="s">
        <v>47</v>
      </c>
      <c r="B49" s="7">
        <v>6893997.6899999995</v>
      </c>
    </row>
    <row r="50" spans="1:2" x14ac:dyDescent="0.25">
      <c r="A50" s="12" t="s">
        <v>48</v>
      </c>
      <c r="B50" s="7">
        <v>7478676.790000001</v>
      </c>
    </row>
    <row r="51" spans="1:2" ht="15.75" x14ac:dyDescent="0.25">
      <c r="A51" s="20" t="s">
        <v>49</v>
      </c>
      <c r="B51" s="14">
        <f>B23+B31+B44+B49+B50</f>
        <v>848646789.86999989</v>
      </c>
    </row>
    <row r="52" spans="1:2" ht="15.75" x14ac:dyDescent="0.25">
      <c r="A52" s="20" t="s">
        <v>50</v>
      </c>
      <c r="B52" s="14">
        <f>B21-B51</f>
        <v>77845102.390000343</v>
      </c>
    </row>
    <row r="53" spans="1:2" x14ac:dyDescent="0.25">
      <c r="A53" s="21" t="s">
        <v>51</v>
      </c>
      <c r="B53" s="22">
        <f>B54-B55+B56</f>
        <v>-487612.48999999993</v>
      </c>
    </row>
    <row r="54" spans="1:2" x14ac:dyDescent="0.25">
      <c r="A54" s="15" t="s">
        <v>52</v>
      </c>
      <c r="B54" s="9">
        <v>1174582.95</v>
      </c>
    </row>
    <row r="55" spans="1:2" x14ac:dyDescent="0.25">
      <c r="A55" s="15" t="s">
        <v>53</v>
      </c>
      <c r="B55" s="9">
        <v>1652943.64</v>
      </c>
    </row>
    <row r="56" spans="1:2" x14ac:dyDescent="0.25">
      <c r="A56" s="15" t="s">
        <v>54</v>
      </c>
      <c r="B56" s="9">
        <v>-9251.7999999999993</v>
      </c>
    </row>
    <row r="57" spans="1:2" x14ac:dyDescent="0.25">
      <c r="A57" s="21" t="s">
        <v>55</v>
      </c>
      <c r="B57" s="22">
        <f>B58-B59</f>
        <v>0</v>
      </c>
    </row>
    <row r="58" spans="1:2" x14ac:dyDescent="0.25">
      <c r="A58" s="15" t="s">
        <v>56</v>
      </c>
      <c r="B58" s="9">
        <v>0</v>
      </c>
    </row>
    <row r="59" spans="1:2" x14ac:dyDescent="0.25">
      <c r="A59" s="15" t="s">
        <v>57</v>
      </c>
      <c r="B59" s="9">
        <v>0</v>
      </c>
    </row>
    <row r="60" spans="1:2" x14ac:dyDescent="0.25">
      <c r="A60" s="21" t="s">
        <v>58</v>
      </c>
      <c r="B60" s="22">
        <f>B61-B62</f>
        <v>25105624.310000002</v>
      </c>
    </row>
    <row r="61" spans="1:2" x14ac:dyDescent="0.25">
      <c r="A61" s="15" t="s">
        <v>59</v>
      </c>
      <c r="B61" s="9">
        <v>26862551.830000002</v>
      </c>
    </row>
    <row r="62" spans="1:2" x14ac:dyDescent="0.25">
      <c r="A62" s="15" t="s">
        <v>60</v>
      </c>
      <c r="B62" s="9">
        <v>1756927.52</v>
      </c>
    </row>
    <row r="63" spans="1:2" x14ac:dyDescent="0.25">
      <c r="A63" s="23" t="s">
        <v>61</v>
      </c>
      <c r="B63" s="22">
        <v>30294886.029999994</v>
      </c>
    </row>
    <row r="64" spans="1:2" ht="15.75" x14ac:dyDescent="0.25">
      <c r="A64" s="13" t="s">
        <v>62</v>
      </c>
      <c r="B64" s="14">
        <f>B52+B53+B57+B60-B63</f>
        <v>72168228.180000365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F4F98-7B58-4AD8-8422-7ABA7C183AE6}">
  <dimension ref="A1:D63"/>
  <sheetViews>
    <sheetView zoomScaleNormal="100" workbookViewId="0"/>
  </sheetViews>
  <sheetFormatPr defaultRowHeight="15" x14ac:dyDescent="0.25"/>
  <cols>
    <col min="1" max="1" width="62.85546875" customWidth="1"/>
    <col min="2" max="2" width="17.28515625" customWidth="1"/>
    <col min="3" max="3" width="62.85546875" customWidth="1"/>
    <col min="4" max="4" width="18.7109375" bestFit="1" customWidth="1"/>
  </cols>
  <sheetData>
    <row r="1" spans="1:4" ht="66.75" customHeight="1" x14ac:dyDescent="0.25">
      <c r="A1" s="24"/>
      <c r="B1" s="25"/>
      <c r="C1" s="24"/>
      <c r="D1" s="26"/>
    </row>
    <row r="2" spans="1:4" s="24" customFormat="1" ht="30.6" customHeight="1" x14ac:dyDescent="0.25">
      <c r="A2" s="114" t="s">
        <v>63</v>
      </c>
      <c r="B2" s="114"/>
      <c r="C2" s="114"/>
      <c r="D2" s="114"/>
    </row>
    <row r="3" spans="1:4" s="24" customFormat="1" x14ac:dyDescent="0.25">
      <c r="A3" s="115" t="s">
        <v>64</v>
      </c>
      <c r="B3" s="115"/>
      <c r="C3" s="115" t="s">
        <v>65</v>
      </c>
      <c r="D3" s="115"/>
    </row>
    <row r="4" spans="1:4" s="24" customFormat="1" ht="21.6" customHeight="1" x14ac:dyDescent="0.25">
      <c r="A4" s="115"/>
      <c r="B4" s="115"/>
      <c r="C4" s="115"/>
      <c r="D4" s="115"/>
    </row>
    <row r="5" spans="1:4" s="24" customFormat="1" ht="21" customHeight="1" x14ac:dyDescent="0.25">
      <c r="A5" s="27"/>
      <c r="B5" s="28">
        <v>2023</v>
      </c>
      <c r="C5" s="27"/>
      <c r="D5" s="28">
        <v>2023</v>
      </c>
    </row>
    <row r="6" spans="1:4" x14ac:dyDescent="0.25">
      <c r="A6" s="29" t="s">
        <v>66</v>
      </c>
      <c r="B6" s="30">
        <f>B8+B16+B26</f>
        <v>360558784.60999995</v>
      </c>
      <c r="C6" s="31" t="s">
        <v>67</v>
      </c>
      <c r="D6" s="32">
        <f>D8+D10+D16</f>
        <v>1063533026.0700002</v>
      </c>
    </row>
    <row r="7" spans="1:4" x14ac:dyDescent="0.25">
      <c r="A7" s="33"/>
      <c r="B7" s="34"/>
      <c r="C7" s="35"/>
      <c r="D7" s="36"/>
    </row>
    <row r="8" spans="1:4" x14ac:dyDescent="0.25">
      <c r="A8" s="37" t="s">
        <v>68</v>
      </c>
      <c r="B8" s="38">
        <f>SUM(B10:B14)</f>
        <v>9688474.75</v>
      </c>
      <c r="C8" s="39" t="s">
        <v>69</v>
      </c>
      <c r="D8" s="40">
        <v>107251637.84</v>
      </c>
    </row>
    <row r="9" spans="1:4" x14ac:dyDescent="0.25">
      <c r="A9" s="33"/>
      <c r="B9" s="34"/>
      <c r="C9" s="35"/>
      <c r="D9" s="36"/>
    </row>
    <row r="10" spans="1:4" x14ac:dyDescent="0.25">
      <c r="A10" s="33" t="s">
        <v>70</v>
      </c>
      <c r="B10" s="41">
        <v>0</v>
      </c>
      <c r="C10" s="39" t="s">
        <v>71</v>
      </c>
      <c r="D10" s="40">
        <f>SUM(D12:D14)</f>
        <v>635349109.54000008</v>
      </c>
    </row>
    <row r="11" spans="1:4" x14ac:dyDescent="0.25">
      <c r="A11" s="33" t="s">
        <v>72</v>
      </c>
      <c r="B11" s="34">
        <v>225889.63000000012</v>
      </c>
      <c r="C11" s="35"/>
      <c r="D11" s="36"/>
    </row>
    <row r="12" spans="1:4" x14ac:dyDescent="0.25">
      <c r="A12" s="33" t="s">
        <v>73</v>
      </c>
      <c r="B12" s="34">
        <v>10796.29</v>
      </c>
      <c r="C12" s="35" t="s">
        <v>74</v>
      </c>
      <c r="D12" s="42">
        <v>4000000</v>
      </c>
    </row>
    <row r="13" spans="1:4" x14ac:dyDescent="0.25">
      <c r="A13" s="33" t="s">
        <v>75</v>
      </c>
      <c r="B13" s="41">
        <v>1422089.78</v>
      </c>
      <c r="C13" s="35" t="s">
        <v>76</v>
      </c>
      <c r="D13" s="42">
        <v>382901637.45000005</v>
      </c>
    </row>
    <row r="14" spans="1:4" x14ac:dyDescent="0.25">
      <c r="A14" s="33" t="s">
        <v>77</v>
      </c>
      <c r="B14" s="34">
        <v>8029699.0499999998</v>
      </c>
      <c r="C14" s="35" t="s">
        <v>78</v>
      </c>
      <c r="D14" s="42">
        <v>248447472.09</v>
      </c>
    </row>
    <row r="15" spans="1:4" x14ac:dyDescent="0.25">
      <c r="A15" s="33"/>
      <c r="B15" s="34"/>
      <c r="C15" s="35"/>
      <c r="D15" s="36"/>
    </row>
    <row r="16" spans="1:4" x14ac:dyDescent="0.25">
      <c r="A16" s="37" t="s">
        <v>79</v>
      </c>
      <c r="B16" s="43">
        <f>SUM(B18:B24)</f>
        <v>345769128.58999997</v>
      </c>
      <c r="C16" s="39" t="s">
        <v>80</v>
      </c>
      <c r="D16" s="40">
        <f>SUM(D18:D20)</f>
        <v>320932278.69</v>
      </c>
    </row>
    <row r="17" spans="1:4" x14ac:dyDescent="0.25">
      <c r="A17" s="33"/>
      <c r="B17" s="34"/>
      <c r="C17" s="35"/>
      <c r="D17" s="36"/>
    </row>
    <row r="18" spans="1:4" x14ac:dyDescent="0.25">
      <c r="A18" s="33" t="s">
        <v>81</v>
      </c>
      <c r="B18" s="34">
        <v>256690325.21000001</v>
      </c>
      <c r="C18" s="35" t="s">
        <v>82</v>
      </c>
      <c r="D18" s="1">
        <v>72168228.180000007</v>
      </c>
    </row>
    <row r="19" spans="1:4" x14ac:dyDescent="0.25">
      <c r="A19" s="33" t="s">
        <v>83</v>
      </c>
      <c r="B19" s="34">
        <v>16367458.699999988</v>
      </c>
      <c r="C19" s="35" t="s">
        <v>84</v>
      </c>
      <c r="D19" s="42">
        <v>248764050.50999999</v>
      </c>
    </row>
    <row r="20" spans="1:4" x14ac:dyDescent="0.25">
      <c r="A20" s="33" t="s">
        <v>85</v>
      </c>
      <c r="B20" s="34">
        <v>25975925.629999995</v>
      </c>
      <c r="C20" s="35" t="s">
        <v>86</v>
      </c>
      <c r="D20" s="42">
        <v>0</v>
      </c>
    </row>
    <row r="21" spans="1:4" x14ac:dyDescent="0.25">
      <c r="A21" s="33" t="s">
        <v>87</v>
      </c>
      <c r="B21" s="34">
        <v>17228421.819999997</v>
      </c>
      <c r="C21" s="44"/>
      <c r="D21" s="45"/>
    </row>
    <row r="22" spans="1:4" x14ac:dyDescent="0.25">
      <c r="A22" s="33" t="s">
        <v>88</v>
      </c>
      <c r="B22" s="34">
        <v>12576132.420000002</v>
      </c>
      <c r="C22" s="35"/>
      <c r="D22" s="36"/>
    </row>
    <row r="23" spans="1:4" x14ac:dyDescent="0.25">
      <c r="A23" s="33" t="s">
        <v>89</v>
      </c>
      <c r="B23" s="34">
        <v>16585308.59</v>
      </c>
      <c r="C23" s="31" t="s">
        <v>90</v>
      </c>
      <c r="D23" s="46">
        <v>126603934.97000001</v>
      </c>
    </row>
    <row r="24" spans="1:4" x14ac:dyDescent="0.25">
      <c r="A24" s="33" t="s">
        <v>91</v>
      </c>
      <c r="B24" s="34">
        <v>345556.22</v>
      </c>
      <c r="C24" s="47"/>
      <c r="D24" s="36"/>
    </row>
    <row r="25" spans="1:4" x14ac:dyDescent="0.25">
      <c r="A25" s="33"/>
      <c r="B25" s="34"/>
      <c r="C25" s="47"/>
      <c r="D25" s="36"/>
    </row>
    <row r="26" spans="1:4" x14ac:dyDescent="0.25">
      <c r="A26" s="37" t="s">
        <v>92</v>
      </c>
      <c r="B26" s="38">
        <v>5101181.2699999996</v>
      </c>
      <c r="C26" s="31" t="s">
        <v>93</v>
      </c>
      <c r="D26" s="46">
        <v>3040000.26</v>
      </c>
    </row>
    <row r="27" spans="1:4" x14ac:dyDescent="0.25">
      <c r="A27" s="33"/>
      <c r="B27" s="34"/>
      <c r="C27" s="47"/>
      <c r="D27" s="36"/>
    </row>
    <row r="28" spans="1:4" x14ac:dyDescent="0.25">
      <c r="A28" s="33"/>
      <c r="B28" s="34"/>
      <c r="C28" s="47"/>
      <c r="D28" s="36"/>
    </row>
    <row r="29" spans="1:4" x14ac:dyDescent="0.25">
      <c r="A29" s="29" t="s">
        <v>94</v>
      </c>
      <c r="B29" s="46">
        <f>B31+B33+B45+B47</f>
        <v>1714024517.6200001</v>
      </c>
      <c r="C29" s="31" t="s">
        <v>95</v>
      </c>
      <c r="D29" s="32">
        <f>SUM(D31:D42)</f>
        <v>180334221.40999997</v>
      </c>
    </row>
    <row r="30" spans="1:4" x14ac:dyDescent="0.25">
      <c r="A30" s="33"/>
      <c r="B30" s="34"/>
      <c r="C30" s="35"/>
      <c r="D30" s="36"/>
    </row>
    <row r="31" spans="1:4" x14ac:dyDescent="0.25">
      <c r="A31" s="37" t="s">
        <v>96</v>
      </c>
      <c r="B31" s="38">
        <v>969317.17</v>
      </c>
      <c r="C31" s="35" t="s">
        <v>97</v>
      </c>
      <c r="D31" s="42">
        <v>104691470.95999999</v>
      </c>
    </row>
    <row r="32" spans="1:4" x14ac:dyDescent="0.25">
      <c r="A32" s="33"/>
      <c r="B32" s="34"/>
      <c r="C32" s="35" t="s">
        <v>98</v>
      </c>
      <c r="D32" s="42">
        <v>0</v>
      </c>
    </row>
    <row r="33" spans="1:4" x14ac:dyDescent="0.25">
      <c r="A33" s="37" t="s">
        <v>99</v>
      </c>
      <c r="B33" s="38">
        <f>SUM(B35:B43)</f>
        <v>532103743.77999997</v>
      </c>
      <c r="C33" s="35" t="s">
        <v>100</v>
      </c>
      <c r="D33" s="42">
        <v>0</v>
      </c>
    </row>
    <row r="34" spans="1:4" x14ac:dyDescent="0.25">
      <c r="A34" s="33"/>
      <c r="B34" s="34"/>
      <c r="C34" s="35" t="s">
        <v>101</v>
      </c>
      <c r="D34" s="42">
        <v>0</v>
      </c>
    </row>
    <row r="35" spans="1:4" x14ac:dyDescent="0.25">
      <c r="A35" s="33" t="s">
        <v>102</v>
      </c>
      <c r="B35" s="34">
        <v>277502070.91000003</v>
      </c>
      <c r="C35" s="35" t="s">
        <v>103</v>
      </c>
      <c r="D35" s="42">
        <v>0</v>
      </c>
    </row>
    <row r="36" spans="1:4" x14ac:dyDescent="0.25">
      <c r="A36" s="33" t="s">
        <v>104</v>
      </c>
      <c r="B36" s="34">
        <v>1813982.61</v>
      </c>
      <c r="C36" s="35" t="s">
        <v>105</v>
      </c>
      <c r="D36" s="42">
        <v>291751.83999999997</v>
      </c>
    </row>
    <row r="37" spans="1:4" x14ac:dyDescent="0.25">
      <c r="A37" s="33" t="s">
        <v>106</v>
      </c>
      <c r="B37" s="34">
        <v>52546.020000001416</v>
      </c>
      <c r="C37" s="35" t="s">
        <v>107</v>
      </c>
      <c r="D37" s="42">
        <v>380244.66</v>
      </c>
    </row>
    <row r="38" spans="1:4" x14ac:dyDescent="0.25">
      <c r="A38" s="33" t="s">
        <v>108</v>
      </c>
      <c r="B38" s="34">
        <v>375958.13</v>
      </c>
      <c r="C38" s="35" t="s">
        <v>109</v>
      </c>
      <c r="D38" s="42">
        <v>3685.97</v>
      </c>
    </row>
    <row r="39" spans="1:4" x14ac:dyDescent="0.25">
      <c r="A39" s="33" t="s">
        <v>110</v>
      </c>
      <c r="B39" s="34">
        <v>21605540.029999997</v>
      </c>
      <c r="C39" s="35" t="s">
        <v>111</v>
      </c>
      <c r="D39" s="42">
        <v>25071456.770000003</v>
      </c>
    </row>
    <row r="40" spans="1:4" x14ac:dyDescent="0.25">
      <c r="A40" s="33" t="s">
        <v>112</v>
      </c>
      <c r="B40" s="34">
        <v>6104945.9299999997</v>
      </c>
      <c r="C40" s="35" t="s">
        <v>113</v>
      </c>
      <c r="D40" s="42">
        <v>7782954.5000000009</v>
      </c>
    </row>
    <row r="41" spans="1:4" x14ac:dyDescent="0.25">
      <c r="A41" s="33" t="s">
        <v>114</v>
      </c>
      <c r="B41" s="41">
        <v>0</v>
      </c>
      <c r="C41" s="35" t="s">
        <v>115</v>
      </c>
      <c r="D41" s="42">
        <v>0</v>
      </c>
    </row>
    <row r="42" spans="1:4" x14ac:dyDescent="0.25">
      <c r="A42" s="33" t="s">
        <v>116</v>
      </c>
      <c r="B42" s="34">
        <v>28915402.129999995</v>
      </c>
      <c r="C42" s="35" t="s">
        <v>117</v>
      </c>
      <c r="D42" s="42">
        <v>42112656.709999993</v>
      </c>
    </row>
    <row r="43" spans="1:4" x14ac:dyDescent="0.25">
      <c r="A43" s="33" t="s">
        <v>118</v>
      </c>
      <c r="B43" s="34">
        <v>195733298.01999998</v>
      </c>
      <c r="C43" s="35"/>
      <c r="D43" s="36"/>
    </row>
    <row r="44" spans="1:4" x14ac:dyDescent="0.25">
      <c r="A44" s="33"/>
      <c r="B44" s="34"/>
      <c r="C44" s="35"/>
      <c r="D44" s="36"/>
    </row>
    <row r="45" spans="1:4" x14ac:dyDescent="0.25">
      <c r="A45" s="37" t="s">
        <v>119</v>
      </c>
      <c r="B45" s="38">
        <v>0</v>
      </c>
      <c r="C45" s="31" t="s">
        <v>120</v>
      </c>
      <c r="D45" s="32">
        <f>D47+D48</f>
        <v>390616806.08999997</v>
      </c>
    </row>
    <row r="46" spans="1:4" x14ac:dyDescent="0.25">
      <c r="A46" s="33"/>
      <c r="B46" s="34"/>
      <c r="C46" s="35"/>
      <c r="D46" s="36"/>
    </row>
    <row r="47" spans="1:4" x14ac:dyDescent="0.25">
      <c r="A47" s="37" t="s">
        <v>121</v>
      </c>
      <c r="B47" s="38">
        <f>SUM(B49:B50)</f>
        <v>1180951456.6700001</v>
      </c>
      <c r="C47" s="35" t="s">
        <v>122</v>
      </c>
      <c r="D47" s="34">
        <v>123494143.38</v>
      </c>
    </row>
    <row r="48" spans="1:4" x14ac:dyDescent="0.25">
      <c r="A48" s="33"/>
      <c r="B48" s="34"/>
      <c r="C48" s="35" t="s">
        <v>123</v>
      </c>
      <c r="D48" s="34">
        <v>267122662.70999998</v>
      </c>
    </row>
    <row r="49" spans="1:4" x14ac:dyDescent="0.25">
      <c r="A49" s="33" t="s">
        <v>124</v>
      </c>
      <c r="B49" s="34">
        <v>1180853613.99</v>
      </c>
      <c r="C49" s="35"/>
      <c r="D49" s="48"/>
    </row>
    <row r="50" spans="1:4" x14ac:dyDescent="0.25">
      <c r="A50" s="33" t="s">
        <v>125</v>
      </c>
      <c r="B50" s="34">
        <v>97842.68</v>
      </c>
      <c r="C50" s="31" t="s">
        <v>126</v>
      </c>
      <c r="D50" s="49">
        <f>D52</f>
        <v>319319546.67000002</v>
      </c>
    </row>
    <row r="51" spans="1:4" x14ac:dyDescent="0.25">
      <c r="A51" s="33"/>
      <c r="B51" s="34"/>
      <c r="C51" s="35"/>
      <c r="D51" s="48"/>
    </row>
    <row r="52" spans="1:4" x14ac:dyDescent="0.25">
      <c r="A52" s="33"/>
      <c r="B52" s="34"/>
      <c r="C52" s="35" t="s">
        <v>127</v>
      </c>
      <c r="D52" s="34">
        <v>319319546.67000002</v>
      </c>
    </row>
    <row r="53" spans="1:4" x14ac:dyDescent="0.25">
      <c r="A53" s="31" t="s">
        <v>128</v>
      </c>
      <c r="B53" s="50">
        <f>B55</f>
        <v>2495319.14</v>
      </c>
      <c r="C53" s="51"/>
      <c r="D53" s="48"/>
    </row>
    <row r="54" spans="1:4" x14ac:dyDescent="0.25">
      <c r="A54" s="39"/>
      <c r="B54" s="52"/>
      <c r="C54" s="35"/>
      <c r="D54" s="48"/>
    </row>
    <row r="55" spans="1:4" x14ac:dyDescent="0.25">
      <c r="A55" s="35" t="s">
        <v>129</v>
      </c>
      <c r="B55" s="42">
        <f>IFERROR(VLOOKUP(A55,[1]PIVOT!A:B,2,FALSE),0)</f>
        <v>2495319.14</v>
      </c>
      <c r="C55" s="35"/>
      <c r="D55" s="48"/>
    </row>
    <row r="56" spans="1:4" x14ac:dyDescent="0.25">
      <c r="A56" s="35"/>
      <c r="B56" s="53"/>
      <c r="C56" s="47"/>
      <c r="D56" s="48"/>
    </row>
    <row r="57" spans="1:4" x14ac:dyDescent="0.25">
      <c r="A57" s="31" t="s">
        <v>130</v>
      </c>
      <c r="B57" s="50">
        <f>B59</f>
        <v>6368914.0999999996</v>
      </c>
      <c r="C57" s="47"/>
      <c r="D57" s="36"/>
    </row>
    <row r="58" spans="1:4" x14ac:dyDescent="0.25">
      <c r="A58" s="35"/>
      <c r="B58" s="42"/>
      <c r="C58" s="47"/>
      <c r="D58" s="36"/>
    </row>
    <row r="59" spans="1:4" x14ac:dyDescent="0.25">
      <c r="A59" s="35" t="s">
        <v>131</v>
      </c>
      <c r="B59" s="42">
        <v>6368914.0999999996</v>
      </c>
      <c r="C59" s="47"/>
      <c r="D59" s="36"/>
    </row>
    <row r="60" spans="1:4" x14ac:dyDescent="0.25">
      <c r="A60" s="54"/>
      <c r="B60" s="55"/>
      <c r="C60" s="56"/>
      <c r="D60" s="57"/>
    </row>
    <row r="61" spans="1:4" x14ac:dyDescent="0.25">
      <c r="A61" s="58" t="s">
        <v>132</v>
      </c>
      <c r="B61" s="59">
        <f>B6+B29+B53+B57</f>
        <v>2083447535.47</v>
      </c>
      <c r="C61" s="60" t="s">
        <v>133</v>
      </c>
      <c r="D61" s="61">
        <f>D6+D23+D26+D29+D45+D50</f>
        <v>2083447535.47</v>
      </c>
    </row>
    <row r="62" spans="1:4" x14ac:dyDescent="0.25">
      <c r="A62" s="62"/>
      <c r="B62" s="34"/>
      <c r="C62" s="47"/>
      <c r="D62" s="36"/>
    </row>
    <row r="63" spans="1:4" x14ac:dyDescent="0.25">
      <c r="A63" s="29" t="s">
        <v>134</v>
      </c>
      <c r="B63" s="63">
        <v>274882894.75000006</v>
      </c>
      <c r="C63" s="31" t="s">
        <v>135</v>
      </c>
      <c r="D63" s="63">
        <v>274882894.75000006</v>
      </c>
    </row>
  </sheetData>
  <mergeCells count="3">
    <mergeCell ref="A2:D2"/>
    <mergeCell ref="A3:B4"/>
    <mergeCell ref="C3:D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1C39F-B047-4FDB-B38C-B5FE9FB1E140}">
  <dimension ref="A1:D32"/>
  <sheetViews>
    <sheetView tabSelected="1" topLeftCell="A4" workbookViewId="0">
      <selection activeCell="B32" sqref="B32"/>
    </sheetView>
  </sheetViews>
  <sheetFormatPr defaultRowHeight="15" x14ac:dyDescent="0.25"/>
  <cols>
    <col min="1" max="1" width="83.42578125" bestFit="1" customWidth="1"/>
    <col min="2" max="2" width="16.140625" customWidth="1"/>
  </cols>
  <sheetData>
    <row r="1" spans="1:4" s="70" customFormat="1" ht="57.75" customHeight="1" x14ac:dyDescent="0.25">
      <c r="B1" s="71"/>
    </row>
    <row r="2" spans="1:4" s="70" customFormat="1" ht="41.25" customHeight="1" x14ac:dyDescent="0.25">
      <c r="A2" s="114" t="s">
        <v>418</v>
      </c>
      <c r="B2" s="114"/>
    </row>
    <row r="3" spans="1:4" s="70" customFormat="1" ht="15" customHeight="1" x14ac:dyDescent="0.25">
      <c r="A3" s="118" t="s">
        <v>419</v>
      </c>
      <c r="B3" s="119"/>
      <c r="D3" s="71"/>
    </row>
    <row r="4" spans="1:4" s="70" customFormat="1" x14ac:dyDescent="0.25">
      <c r="A4" s="72" t="s">
        <v>420</v>
      </c>
      <c r="B4" s="73">
        <v>72168228.180000007</v>
      </c>
      <c r="D4" s="71"/>
    </row>
    <row r="5" spans="1:4" s="70" customFormat="1" ht="22.5" customHeight="1" x14ac:dyDescent="0.25">
      <c r="A5" s="95" t="s">
        <v>421</v>
      </c>
      <c r="B5" s="74">
        <v>318717400.36999989</v>
      </c>
    </row>
    <row r="6" spans="1:4" s="70" customFormat="1" ht="20.100000000000001" customHeight="1" x14ac:dyDescent="0.25">
      <c r="A6" s="75" t="s">
        <v>255</v>
      </c>
      <c r="B6" s="76">
        <f>SUM(B4:B5)</f>
        <v>390885628.54999989</v>
      </c>
      <c r="D6" s="71"/>
    </row>
    <row r="7" spans="1:4" s="70" customFormat="1" ht="15" customHeight="1" x14ac:dyDescent="0.25">
      <c r="A7" s="118" t="s">
        <v>422</v>
      </c>
      <c r="B7" s="119"/>
      <c r="D7" s="71"/>
    </row>
    <row r="8" spans="1:4" s="70" customFormat="1" x14ac:dyDescent="0.25">
      <c r="A8" s="95" t="s">
        <v>669</v>
      </c>
      <c r="B8" s="74">
        <v>-287577134.46999991</v>
      </c>
      <c r="D8" s="71"/>
    </row>
    <row r="9" spans="1:4" s="70" customFormat="1" x14ac:dyDescent="0.25">
      <c r="A9" s="95" t="s">
        <v>670</v>
      </c>
      <c r="B9" s="74">
        <v>-76732.830000000075</v>
      </c>
      <c r="D9" s="71"/>
    </row>
    <row r="10" spans="1:4" s="70" customFormat="1" ht="20.100000000000001" customHeight="1" x14ac:dyDescent="0.25">
      <c r="A10" s="95" t="s">
        <v>671</v>
      </c>
      <c r="B10" s="74">
        <v>15489847.749999981</v>
      </c>
      <c r="D10" s="71"/>
    </row>
    <row r="11" spans="1:4" s="70" customFormat="1" ht="20.100000000000001" customHeight="1" x14ac:dyDescent="0.25">
      <c r="A11" s="75" t="s">
        <v>255</v>
      </c>
      <c r="B11" s="76">
        <f>SUM(B8:B10)</f>
        <v>-272164019.54999989</v>
      </c>
      <c r="D11" s="71"/>
    </row>
    <row r="12" spans="1:4" s="70" customFormat="1" ht="20.100000000000001" customHeight="1" x14ac:dyDescent="0.25">
      <c r="A12" s="96" t="s">
        <v>423</v>
      </c>
      <c r="B12" s="76">
        <f>B6+B11</f>
        <v>118721609</v>
      </c>
      <c r="D12" s="71"/>
    </row>
    <row r="13" spans="1:4" s="70" customFormat="1" x14ac:dyDescent="0.25">
      <c r="A13" s="118" t="s">
        <v>424</v>
      </c>
      <c r="B13" s="119"/>
      <c r="D13" s="71"/>
    </row>
    <row r="14" spans="1:4" s="70" customFormat="1" x14ac:dyDescent="0.25">
      <c r="A14" s="95" t="s">
        <v>425</v>
      </c>
      <c r="B14" s="77">
        <v>-36269770.280000009</v>
      </c>
    </row>
    <row r="15" spans="1:4" s="81" customFormat="1" x14ac:dyDescent="0.25">
      <c r="A15" s="95" t="s">
        <v>426</v>
      </c>
      <c r="B15" s="77">
        <v>-3686222.0900000008</v>
      </c>
    </row>
    <row r="16" spans="1:4" s="70" customFormat="1" ht="20.100000000000001" customHeight="1" x14ac:dyDescent="0.25">
      <c r="A16" s="95" t="s">
        <v>427</v>
      </c>
      <c r="B16" s="77">
        <v>0</v>
      </c>
    </row>
    <row r="17" spans="1:2" s="82" customFormat="1" ht="20.100000000000001" customHeight="1" x14ac:dyDescent="0.25">
      <c r="A17" s="75" t="s">
        <v>255</v>
      </c>
      <c r="B17" s="76">
        <f>SUM(B14:B16)</f>
        <v>-39955992.370000012</v>
      </c>
    </row>
    <row r="18" spans="1:2" s="70" customFormat="1" x14ac:dyDescent="0.25">
      <c r="A18" s="118" t="s">
        <v>428</v>
      </c>
      <c r="B18" s="119"/>
    </row>
    <row r="19" spans="1:2" s="70" customFormat="1" x14ac:dyDescent="0.25">
      <c r="A19" s="95" t="s">
        <v>425</v>
      </c>
      <c r="B19" s="77">
        <f>[2]TOTALI!B26</f>
        <v>0</v>
      </c>
    </row>
    <row r="20" spans="1:2" s="70" customFormat="1" x14ac:dyDescent="0.25">
      <c r="A20" s="95" t="s">
        <v>426</v>
      </c>
      <c r="B20" s="77">
        <f>[2]TOTALI!B27</f>
        <v>0</v>
      </c>
    </row>
    <row r="21" spans="1:2" s="70" customFormat="1" ht="20.100000000000001" customHeight="1" x14ac:dyDescent="0.25">
      <c r="A21" s="95" t="s">
        <v>427</v>
      </c>
      <c r="B21" s="77">
        <f>[2]TOTALI!B28</f>
        <v>-39955992.370000012</v>
      </c>
    </row>
    <row r="22" spans="1:2" s="70" customFormat="1" ht="20.100000000000001" customHeight="1" x14ac:dyDescent="0.25">
      <c r="A22" s="75" t="s">
        <v>255</v>
      </c>
      <c r="B22" s="76">
        <f>SUM(B19:B21)</f>
        <v>-39955992.370000012</v>
      </c>
    </row>
    <row r="23" spans="1:2" s="70" customFormat="1" ht="20.100000000000001" customHeight="1" x14ac:dyDescent="0.25">
      <c r="A23" s="96" t="s">
        <v>429</v>
      </c>
      <c r="B23" s="76">
        <f>SUM(B17,B22)</f>
        <v>-79911984.740000024</v>
      </c>
    </row>
    <row r="24" spans="1:2" s="70" customFormat="1" x14ac:dyDescent="0.25">
      <c r="A24" s="118" t="s">
        <v>430</v>
      </c>
      <c r="B24" s="119"/>
    </row>
    <row r="25" spans="1:2" s="70" customFormat="1" ht="20.100000000000001" customHeight="1" x14ac:dyDescent="0.25">
      <c r="A25" s="78" t="s">
        <v>431</v>
      </c>
      <c r="B25" s="77">
        <f>[2]TOTALI!B31</f>
        <v>72082174.180000007</v>
      </c>
    </row>
    <row r="26" spans="1:2" s="70" customFormat="1" ht="20.100000000000001" customHeight="1" x14ac:dyDescent="0.25">
      <c r="A26" s="96" t="s">
        <v>432</v>
      </c>
      <c r="B26" s="76">
        <f>SUM(B25:B25)</f>
        <v>72082174.180000007</v>
      </c>
    </row>
    <row r="27" spans="1:2" s="70" customFormat="1" ht="20.45" customHeight="1" x14ac:dyDescent="0.25">
      <c r="A27" s="116"/>
      <c r="B27" s="116"/>
    </row>
    <row r="28" spans="1:2" s="70" customFormat="1" ht="17.45" customHeight="1" x14ac:dyDescent="0.25">
      <c r="A28" s="79" t="s">
        <v>433</v>
      </c>
      <c r="B28" s="80">
        <f>SUM(B26,B23,B12)</f>
        <v>110891798.43999998</v>
      </c>
    </row>
    <row r="29" spans="1:2" s="70" customFormat="1" ht="20.100000000000001" customHeight="1" x14ac:dyDescent="0.25">
      <c r="A29" s="117"/>
      <c r="B29" s="116"/>
    </row>
    <row r="30" spans="1:2" s="70" customFormat="1" ht="20.100000000000001" customHeight="1" x14ac:dyDescent="0.25">
      <c r="A30" s="75" t="s">
        <v>434</v>
      </c>
      <c r="B30" s="76">
        <v>1108869282.49</v>
      </c>
    </row>
    <row r="31" spans="1:2" s="70" customFormat="1" ht="20.100000000000001" customHeight="1" x14ac:dyDescent="0.25">
      <c r="A31" s="75" t="s">
        <v>435</v>
      </c>
      <c r="B31" s="76">
        <v>1180951456.6700001</v>
      </c>
    </row>
    <row r="32" spans="1:2" x14ac:dyDescent="0.25">
      <c r="A32" s="79" t="s">
        <v>436</v>
      </c>
      <c r="B32" s="80">
        <f>B31-B30</f>
        <v>72082174.180000067</v>
      </c>
    </row>
  </sheetData>
  <mergeCells count="8">
    <mergeCell ref="A29:B29"/>
    <mergeCell ref="A2:B2"/>
    <mergeCell ref="A3:B3"/>
    <mergeCell ref="A7:B7"/>
    <mergeCell ref="A13:B13"/>
    <mergeCell ref="A18:B18"/>
    <mergeCell ref="A24:B24"/>
    <mergeCell ref="A27:B2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D7B3F-B38B-43DB-B140-698DF5A1F32C}">
  <dimension ref="A1:I84"/>
  <sheetViews>
    <sheetView topLeftCell="A64" zoomScaleNormal="100" workbookViewId="0"/>
  </sheetViews>
  <sheetFormatPr defaultRowHeight="15" x14ac:dyDescent="0.25"/>
  <cols>
    <col min="1" max="1" width="31.28515625" customWidth="1"/>
    <col min="2" max="2" width="125.28515625" customWidth="1"/>
    <col min="3" max="3" width="23" customWidth="1"/>
  </cols>
  <sheetData>
    <row r="1" spans="1:9" ht="72.75" customHeight="1" thickBot="1" x14ac:dyDescent="0.3">
      <c r="A1" s="64"/>
      <c r="B1" s="120" t="s">
        <v>647</v>
      </c>
      <c r="C1" s="120"/>
      <c r="D1" s="66"/>
      <c r="E1" s="66"/>
      <c r="F1" s="66"/>
      <c r="G1" s="66"/>
      <c r="H1" s="66"/>
      <c r="I1" s="66"/>
    </row>
    <row r="2" spans="1:9" ht="36" customHeight="1" thickBot="1" x14ac:dyDescent="0.3">
      <c r="A2" s="84" t="s">
        <v>136</v>
      </c>
      <c r="B2" s="85" t="s">
        <v>137</v>
      </c>
      <c r="C2" s="83" t="s">
        <v>138</v>
      </c>
    </row>
    <row r="3" spans="1:9" x14ac:dyDescent="0.25">
      <c r="A3" s="86" t="s">
        <v>139</v>
      </c>
      <c r="B3" s="87" t="s">
        <v>140</v>
      </c>
      <c r="C3" s="92">
        <v>675655391.35000002</v>
      </c>
    </row>
    <row r="4" spans="1:9" x14ac:dyDescent="0.25">
      <c r="A4" s="88" t="s">
        <v>601</v>
      </c>
      <c r="B4" s="65" t="s">
        <v>602</v>
      </c>
      <c r="C4" s="93">
        <v>134532.06</v>
      </c>
    </row>
    <row r="5" spans="1:9" x14ac:dyDescent="0.25">
      <c r="A5" s="88" t="s">
        <v>603</v>
      </c>
      <c r="B5" s="65" t="s">
        <v>604</v>
      </c>
      <c r="C5" s="93">
        <v>399752.76</v>
      </c>
    </row>
    <row r="6" spans="1:9" x14ac:dyDescent="0.25">
      <c r="A6" s="88" t="s">
        <v>621</v>
      </c>
      <c r="B6" s="65" t="s">
        <v>622</v>
      </c>
      <c r="C6" s="93">
        <v>20628.810000000001</v>
      </c>
    </row>
    <row r="7" spans="1:9" x14ac:dyDescent="0.25">
      <c r="A7" s="88" t="s">
        <v>141</v>
      </c>
      <c r="B7" s="65" t="s">
        <v>142</v>
      </c>
      <c r="C7" s="93">
        <v>5719257.4500000002</v>
      </c>
    </row>
    <row r="8" spans="1:9" x14ac:dyDescent="0.25">
      <c r="A8" s="88" t="s">
        <v>143</v>
      </c>
      <c r="B8" s="65" t="s">
        <v>144</v>
      </c>
      <c r="C8" s="93">
        <v>813685.41</v>
      </c>
    </row>
    <row r="9" spans="1:9" x14ac:dyDescent="0.25">
      <c r="A9" s="88" t="s">
        <v>145</v>
      </c>
      <c r="B9" s="65" t="s">
        <v>146</v>
      </c>
      <c r="C9" s="93">
        <v>857009.1</v>
      </c>
    </row>
    <row r="10" spans="1:9" x14ac:dyDescent="0.25">
      <c r="A10" s="88" t="s">
        <v>147</v>
      </c>
      <c r="B10" s="65" t="s">
        <v>148</v>
      </c>
      <c r="C10" s="93">
        <v>187542.19</v>
      </c>
    </row>
    <row r="11" spans="1:9" x14ac:dyDescent="0.25">
      <c r="A11" s="88" t="s">
        <v>605</v>
      </c>
      <c r="B11" s="65" t="s">
        <v>606</v>
      </c>
      <c r="C11" s="93">
        <v>259037.59</v>
      </c>
    </row>
    <row r="12" spans="1:9" x14ac:dyDescent="0.25">
      <c r="A12" s="88" t="s">
        <v>149</v>
      </c>
      <c r="B12" s="65" t="s">
        <v>150</v>
      </c>
      <c r="C12" s="93">
        <v>2301501.87</v>
      </c>
    </row>
    <row r="13" spans="1:9" x14ac:dyDescent="0.25">
      <c r="A13" s="88" t="s">
        <v>151</v>
      </c>
      <c r="B13" s="65" t="s">
        <v>152</v>
      </c>
      <c r="C13" s="93">
        <v>1247147.1200000001</v>
      </c>
    </row>
    <row r="14" spans="1:9" x14ac:dyDescent="0.25">
      <c r="A14" s="88" t="s">
        <v>153</v>
      </c>
      <c r="B14" s="65" t="s">
        <v>154</v>
      </c>
      <c r="C14" s="93">
        <v>96525.31</v>
      </c>
    </row>
    <row r="15" spans="1:9" x14ac:dyDescent="0.25">
      <c r="A15" s="88" t="s">
        <v>155</v>
      </c>
      <c r="B15" s="65" t="s">
        <v>156</v>
      </c>
      <c r="C15" s="93">
        <v>16175</v>
      </c>
    </row>
    <row r="16" spans="1:9" x14ac:dyDescent="0.25">
      <c r="A16" s="88" t="s">
        <v>607</v>
      </c>
      <c r="B16" s="65" t="s">
        <v>608</v>
      </c>
      <c r="C16" s="93">
        <v>7208.52</v>
      </c>
    </row>
    <row r="17" spans="1:3" x14ac:dyDescent="0.25">
      <c r="A17" s="88" t="s">
        <v>157</v>
      </c>
      <c r="B17" s="65" t="s">
        <v>158</v>
      </c>
      <c r="C17" s="93">
        <v>671556.03</v>
      </c>
    </row>
    <row r="18" spans="1:3" x14ac:dyDescent="0.25">
      <c r="A18" s="88" t="s">
        <v>623</v>
      </c>
      <c r="B18" s="65" t="s">
        <v>624</v>
      </c>
      <c r="C18" s="93">
        <v>33861.339999999997</v>
      </c>
    </row>
    <row r="19" spans="1:3" x14ac:dyDescent="0.25">
      <c r="A19" s="88" t="s">
        <v>159</v>
      </c>
      <c r="B19" s="65" t="s">
        <v>160</v>
      </c>
      <c r="C19" s="93">
        <v>21200</v>
      </c>
    </row>
    <row r="20" spans="1:3" x14ac:dyDescent="0.25">
      <c r="A20" s="88" t="s">
        <v>625</v>
      </c>
      <c r="B20" s="65" t="s">
        <v>626</v>
      </c>
      <c r="C20" s="93">
        <v>2500</v>
      </c>
    </row>
    <row r="21" spans="1:3" x14ac:dyDescent="0.25">
      <c r="A21" s="88" t="s">
        <v>627</v>
      </c>
      <c r="B21" s="65" t="s">
        <v>628</v>
      </c>
      <c r="C21" s="93">
        <v>46920.23</v>
      </c>
    </row>
    <row r="22" spans="1:3" x14ac:dyDescent="0.25">
      <c r="A22" s="88" t="s">
        <v>161</v>
      </c>
      <c r="B22" s="65" t="s">
        <v>162</v>
      </c>
      <c r="C22" s="93">
        <v>4158040.33</v>
      </c>
    </row>
    <row r="23" spans="1:3" x14ac:dyDescent="0.25">
      <c r="A23" s="88" t="s">
        <v>163</v>
      </c>
      <c r="B23" s="65" t="s">
        <v>164</v>
      </c>
      <c r="C23" s="93">
        <v>1211930.05</v>
      </c>
    </row>
    <row r="24" spans="1:3" x14ac:dyDescent="0.25">
      <c r="A24" s="88" t="s">
        <v>165</v>
      </c>
      <c r="B24" s="65" t="s">
        <v>166</v>
      </c>
      <c r="C24" s="93">
        <v>9105310</v>
      </c>
    </row>
    <row r="25" spans="1:3" x14ac:dyDescent="0.25">
      <c r="A25" s="88" t="s">
        <v>167</v>
      </c>
      <c r="B25" s="65" t="s">
        <v>168</v>
      </c>
      <c r="C25" s="93">
        <v>3421126.85</v>
      </c>
    </row>
    <row r="26" spans="1:3" x14ac:dyDescent="0.25">
      <c r="A26" s="88" t="s">
        <v>169</v>
      </c>
      <c r="B26" s="65" t="s">
        <v>170</v>
      </c>
      <c r="C26" s="93">
        <v>7370.79</v>
      </c>
    </row>
    <row r="27" spans="1:3" x14ac:dyDescent="0.25">
      <c r="A27" s="88" t="s">
        <v>171</v>
      </c>
      <c r="B27" s="65" t="s">
        <v>172</v>
      </c>
      <c r="C27" s="93">
        <v>101000</v>
      </c>
    </row>
    <row r="28" spans="1:3" x14ac:dyDescent="0.25">
      <c r="A28" s="88" t="s">
        <v>173</v>
      </c>
      <c r="B28" s="65" t="s">
        <v>174</v>
      </c>
      <c r="C28" s="93">
        <v>39076.31</v>
      </c>
    </row>
    <row r="29" spans="1:3" x14ac:dyDescent="0.25">
      <c r="A29" s="88" t="s">
        <v>175</v>
      </c>
      <c r="B29" s="65" t="s">
        <v>176</v>
      </c>
      <c r="C29" s="93">
        <v>252386.72</v>
      </c>
    </row>
    <row r="30" spans="1:3" x14ac:dyDescent="0.25">
      <c r="A30" s="88" t="s">
        <v>177</v>
      </c>
      <c r="B30" s="65" t="s">
        <v>178</v>
      </c>
      <c r="C30" s="93">
        <v>202981.03</v>
      </c>
    </row>
    <row r="31" spans="1:3" x14ac:dyDescent="0.25">
      <c r="A31" s="88" t="s">
        <v>179</v>
      </c>
      <c r="B31" s="65" t="s">
        <v>180</v>
      </c>
      <c r="C31" s="93">
        <v>716892.85</v>
      </c>
    </row>
    <row r="32" spans="1:3" x14ac:dyDescent="0.25">
      <c r="A32" s="88" t="s">
        <v>181</v>
      </c>
      <c r="B32" s="65" t="s">
        <v>182</v>
      </c>
      <c r="C32" s="93">
        <v>1374428.56</v>
      </c>
    </row>
    <row r="33" spans="1:3" x14ac:dyDescent="0.25">
      <c r="A33" s="88" t="s">
        <v>629</v>
      </c>
      <c r="B33" s="65" t="s">
        <v>630</v>
      </c>
      <c r="C33" s="93">
        <v>252</v>
      </c>
    </row>
    <row r="34" spans="1:3" x14ac:dyDescent="0.25">
      <c r="A34" s="88" t="s">
        <v>183</v>
      </c>
      <c r="B34" s="65" t="s">
        <v>184</v>
      </c>
      <c r="C34" s="93">
        <v>18602460.07</v>
      </c>
    </row>
    <row r="35" spans="1:3" x14ac:dyDescent="0.25">
      <c r="A35" s="88" t="s">
        <v>185</v>
      </c>
      <c r="B35" s="65" t="s">
        <v>186</v>
      </c>
      <c r="C35" s="93">
        <v>39650</v>
      </c>
    </row>
    <row r="36" spans="1:3" x14ac:dyDescent="0.25">
      <c r="A36" s="88" t="s">
        <v>187</v>
      </c>
      <c r="B36" s="65" t="s">
        <v>188</v>
      </c>
      <c r="C36" s="93">
        <v>189908.23</v>
      </c>
    </row>
    <row r="37" spans="1:3" x14ac:dyDescent="0.25">
      <c r="A37" s="88" t="s">
        <v>189</v>
      </c>
      <c r="B37" s="65" t="s">
        <v>190</v>
      </c>
      <c r="C37" s="93">
        <v>9291740.1099999994</v>
      </c>
    </row>
    <row r="38" spans="1:3" x14ac:dyDescent="0.25">
      <c r="A38" s="88" t="s">
        <v>191</v>
      </c>
      <c r="B38" s="65" t="s">
        <v>192</v>
      </c>
      <c r="C38" s="93">
        <v>103759721.37</v>
      </c>
    </row>
    <row r="39" spans="1:3" x14ac:dyDescent="0.25">
      <c r="A39" s="88" t="s">
        <v>193</v>
      </c>
      <c r="B39" s="65" t="s">
        <v>194</v>
      </c>
      <c r="C39" s="93">
        <v>12809327.119999999</v>
      </c>
    </row>
    <row r="40" spans="1:3" x14ac:dyDescent="0.25">
      <c r="A40" s="88" t="s">
        <v>195</v>
      </c>
      <c r="B40" s="65" t="s">
        <v>196</v>
      </c>
      <c r="C40" s="93">
        <v>1398961.11</v>
      </c>
    </row>
    <row r="41" spans="1:3" x14ac:dyDescent="0.25">
      <c r="A41" s="88" t="s">
        <v>197</v>
      </c>
      <c r="B41" s="65" t="s">
        <v>198</v>
      </c>
      <c r="C41" s="93">
        <v>560445.37</v>
      </c>
    </row>
    <row r="42" spans="1:3" x14ac:dyDescent="0.25">
      <c r="A42" s="88" t="s">
        <v>199</v>
      </c>
      <c r="B42" s="65" t="s">
        <v>200</v>
      </c>
      <c r="C42" s="93">
        <v>184172.84</v>
      </c>
    </row>
    <row r="43" spans="1:3" x14ac:dyDescent="0.25">
      <c r="A43" s="88" t="s">
        <v>201</v>
      </c>
      <c r="B43" s="65" t="s">
        <v>202</v>
      </c>
      <c r="C43" s="93">
        <v>488496.73</v>
      </c>
    </row>
    <row r="44" spans="1:3" x14ac:dyDescent="0.25">
      <c r="A44" s="88" t="s">
        <v>203</v>
      </c>
      <c r="B44" s="65" t="s">
        <v>204</v>
      </c>
      <c r="C44" s="93">
        <v>64619.9</v>
      </c>
    </row>
    <row r="45" spans="1:3" x14ac:dyDescent="0.25">
      <c r="A45" s="88" t="s">
        <v>205</v>
      </c>
      <c r="B45" s="65" t="s">
        <v>206</v>
      </c>
      <c r="C45" s="93">
        <v>1174545.04</v>
      </c>
    </row>
    <row r="46" spans="1:3" x14ac:dyDescent="0.25">
      <c r="A46" s="88" t="s">
        <v>437</v>
      </c>
      <c r="B46" s="65" t="s">
        <v>438</v>
      </c>
      <c r="C46" s="93">
        <v>5036.96</v>
      </c>
    </row>
    <row r="47" spans="1:3" x14ac:dyDescent="0.25">
      <c r="A47" s="88" t="s">
        <v>207</v>
      </c>
      <c r="B47" s="65" t="s">
        <v>208</v>
      </c>
      <c r="C47" s="93">
        <v>480399.02</v>
      </c>
    </row>
    <row r="48" spans="1:3" x14ac:dyDescent="0.25">
      <c r="A48" s="88" t="s">
        <v>209</v>
      </c>
      <c r="B48" s="65" t="s">
        <v>210</v>
      </c>
      <c r="C48" s="93">
        <v>472.4</v>
      </c>
    </row>
    <row r="49" spans="1:3" x14ac:dyDescent="0.25">
      <c r="A49" s="88" t="s">
        <v>609</v>
      </c>
      <c r="B49" s="65" t="s">
        <v>610</v>
      </c>
      <c r="C49" s="93">
        <v>331.4</v>
      </c>
    </row>
    <row r="50" spans="1:3" x14ac:dyDescent="0.25">
      <c r="A50" s="88" t="s">
        <v>211</v>
      </c>
      <c r="B50" s="65" t="s">
        <v>212</v>
      </c>
      <c r="C50" s="93">
        <v>33745830.329999998</v>
      </c>
    </row>
    <row r="51" spans="1:3" x14ac:dyDescent="0.25">
      <c r="A51" s="88" t="s">
        <v>213</v>
      </c>
      <c r="B51" s="65" t="s">
        <v>214</v>
      </c>
      <c r="C51" s="93">
        <v>47914887.859999999</v>
      </c>
    </row>
    <row r="52" spans="1:3" x14ac:dyDescent="0.25">
      <c r="A52" s="88" t="s">
        <v>439</v>
      </c>
      <c r="B52" s="65" t="s">
        <v>440</v>
      </c>
      <c r="C52" s="93">
        <v>33870.71</v>
      </c>
    </row>
    <row r="53" spans="1:3" x14ac:dyDescent="0.25">
      <c r="A53" s="88" t="s">
        <v>215</v>
      </c>
      <c r="B53" s="65" t="s">
        <v>216</v>
      </c>
      <c r="C53" s="93">
        <v>3382819.04</v>
      </c>
    </row>
    <row r="54" spans="1:3" x14ac:dyDescent="0.25">
      <c r="A54" s="88" t="s">
        <v>217</v>
      </c>
      <c r="B54" s="65" t="s">
        <v>218</v>
      </c>
      <c r="C54" s="93">
        <v>3610387.76</v>
      </c>
    </row>
    <row r="55" spans="1:3" x14ac:dyDescent="0.25">
      <c r="A55" s="88" t="s">
        <v>219</v>
      </c>
      <c r="B55" s="65" t="s">
        <v>220</v>
      </c>
      <c r="C55" s="93">
        <v>3418381.69</v>
      </c>
    </row>
    <row r="56" spans="1:3" x14ac:dyDescent="0.25">
      <c r="A56" s="88" t="s">
        <v>221</v>
      </c>
      <c r="B56" s="65" t="s">
        <v>222</v>
      </c>
      <c r="C56" s="93">
        <v>166942.76</v>
      </c>
    </row>
    <row r="57" spans="1:3" x14ac:dyDescent="0.25">
      <c r="A57" s="88" t="s">
        <v>441</v>
      </c>
      <c r="B57" s="65" t="s">
        <v>442</v>
      </c>
      <c r="C57" s="93">
        <v>267670</v>
      </c>
    </row>
    <row r="58" spans="1:3" x14ac:dyDescent="0.25">
      <c r="A58" s="88" t="s">
        <v>611</v>
      </c>
      <c r="B58" s="65" t="s">
        <v>612</v>
      </c>
      <c r="C58" s="93">
        <v>81369.88</v>
      </c>
    </row>
    <row r="59" spans="1:3" x14ac:dyDescent="0.25">
      <c r="A59" s="88" t="s">
        <v>613</v>
      </c>
      <c r="B59" s="65" t="s">
        <v>614</v>
      </c>
      <c r="C59" s="93">
        <v>55500</v>
      </c>
    </row>
    <row r="60" spans="1:3" x14ac:dyDescent="0.25">
      <c r="A60" s="88" t="s">
        <v>223</v>
      </c>
      <c r="B60" s="65" t="s">
        <v>224</v>
      </c>
      <c r="C60" s="93">
        <v>371949.01</v>
      </c>
    </row>
    <row r="61" spans="1:3" x14ac:dyDescent="0.25">
      <c r="A61" s="88" t="s">
        <v>631</v>
      </c>
      <c r="B61" s="65" t="s">
        <v>632</v>
      </c>
      <c r="C61" s="93">
        <v>15919.48</v>
      </c>
    </row>
    <row r="62" spans="1:3" x14ac:dyDescent="0.25">
      <c r="A62" s="88" t="s">
        <v>633</v>
      </c>
      <c r="B62" s="65" t="s">
        <v>634</v>
      </c>
      <c r="C62" s="93">
        <v>20000</v>
      </c>
    </row>
    <row r="63" spans="1:3" x14ac:dyDescent="0.25">
      <c r="A63" s="88" t="s">
        <v>225</v>
      </c>
      <c r="B63" s="65" t="s">
        <v>226</v>
      </c>
      <c r="C63" s="93">
        <v>541249.21</v>
      </c>
    </row>
    <row r="64" spans="1:3" x14ac:dyDescent="0.25">
      <c r="A64" s="88" t="s">
        <v>227</v>
      </c>
      <c r="B64" s="65" t="s">
        <v>228</v>
      </c>
      <c r="C64" s="93">
        <v>16900</v>
      </c>
    </row>
    <row r="65" spans="1:3" x14ac:dyDescent="0.25">
      <c r="A65" s="88" t="s">
        <v>229</v>
      </c>
      <c r="B65" s="65" t="s">
        <v>230</v>
      </c>
      <c r="C65" s="93">
        <v>2133631.02</v>
      </c>
    </row>
    <row r="66" spans="1:3" x14ac:dyDescent="0.25">
      <c r="A66" s="88" t="s">
        <v>231</v>
      </c>
      <c r="B66" s="65" t="s">
        <v>232</v>
      </c>
      <c r="C66" s="93">
        <v>7199.33</v>
      </c>
    </row>
    <row r="67" spans="1:3" x14ac:dyDescent="0.25">
      <c r="A67" s="88" t="s">
        <v>635</v>
      </c>
      <c r="B67" s="65" t="s">
        <v>636</v>
      </c>
      <c r="C67" s="93">
        <v>317666.65000000002</v>
      </c>
    </row>
    <row r="68" spans="1:3" x14ac:dyDescent="0.25">
      <c r="A68" s="88" t="s">
        <v>233</v>
      </c>
      <c r="B68" s="65" t="s">
        <v>234</v>
      </c>
      <c r="C68" s="93">
        <v>541728.42000000004</v>
      </c>
    </row>
    <row r="69" spans="1:3" x14ac:dyDescent="0.25">
      <c r="A69" s="88" t="s">
        <v>235</v>
      </c>
      <c r="B69" s="65" t="s">
        <v>236</v>
      </c>
      <c r="C69" s="93">
        <v>3187395.62</v>
      </c>
    </row>
    <row r="70" spans="1:3" x14ac:dyDescent="0.25">
      <c r="A70" s="88" t="s">
        <v>237</v>
      </c>
      <c r="B70" s="65" t="s">
        <v>238</v>
      </c>
      <c r="C70" s="93">
        <v>1877668.9</v>
      </c>
    </row>
    <row r="71" spans="1:3" x14ac:dyDescent="0.25">
      <c r="A71" s="88" t="s">
        <v>239</v>
      </c>
      <c r="B71" s="65" t="s">
        <v>240</v>
      </c>
      <c r="C71" s="93">
        <v>29414711.379999999</v>
      </c>
    </row>
    <row r="72" spans="1:3" x14ac:dyDescent="0.25">
      <c r="A72" s="88" t="s">
        <v>241</v>
      </c>
      <c r="B72" s="65" t="s">
        <v>242</v>
      </c>
      <c r="C72" s="93">
        <v>97908225.480000004</v>
      </c>
    </row>
    <row r="73" spans="1:3" x14ac:dyDescent="0.25">
      <c r="A73" s="88" t="s">
        <v>243</v>
      </c>
      <c r="B73" s="65" t="s">
        <v>244</v>
      </c>
      <c r="C73" s="93">
        <v>180024282.38999999</v>
      </c>
    </row>
    <row r="74" spans="1:3" x14ac:dyDescent="0.25">
      <c r="A74" s="88" t="s">
        <v>245</v>
      </c>
      <c r="B74" s="65" t="s">
        <v>246</v>
      </c>
      <c r="C74" s="93">
        <v>816</v>
      </c>
    </row>
    <row r="75" spans="1:3" x14ac:dyDescent="0.25">
      <c r="A75" s="88" t="s">
        <v>247</v>
      </c>
      <c r="B75" s="65" t="s">
        <v>248</v>
      </c>
      <c r="C75" s="93">
        <v>1186194.53</v>
      </c>
    </row>
    <row r="76" spans="1:3" x14ac:dyDescent="0.25">
      <c r="A76" s="88" t="s">
        <v>249</v>
      </c>
      <c r="B76" s="65" t="s">
        <v>250</v>
      </c>
      <c r="C76" s="93">
        <v>216148.95</v>
      </c>
    </row>
    <row r="77" spans="1:3" x14ac:dyDescent="0.25">
      <c r="A77" s="88" t="s">
        <v>637</v>
      </c>
      <c r="B77" s="65" t="s">
        <v>638</v>
      </c>
      <c r="C77" s="93">
        <v>13349.11</v>
      </c>
    </row>
    <row r="78" spans="1:3" x14ac:dyDescent="0.25">
      <c r="A78" s="88" t="s">
        <v>251</v>
      </c>
      <c r="B78" s="65" t="s">
        <v>252</v>
      </c>
      <c r="C78" s="93">
        <v>209450</v>
      </c>
    </row>
    <row r="79" spans="1:3" x14ac:dyDescent="0.25">
      <c r="A79" s="88" t="s">
        <v>253</v>
      </c>
      <c r="B79" s="65" t="s">
        <v>254</v>
      </c>
      <c r="C79" s="93">
        <v>586826200.20000005</v>
      </c>
    </row>
    <row r="80" spans="1:3" x14ac:dyDescent="0.25">
      <c r="A80" s="88" t="s">
        <v>639</v>
      </c>
      <c r="B80" s="65" t="s">
        <v>640</v>
      </c>
      <c r="C80" s="93">
        <v>2179076.69</v>
      </c>
    </row>
    <row r="81" spans="1:3" x14ac:dyDescent="0.25">
      <c r="A81" s="88" t="s">
        <v>641</v>
      </c>
      <c r="B81" s="65" t="s">
        <v>642</v>
      </c>
      <c r="C81" s="93">
        <v>742122.89</v>
      </c>
    </row>
    <row r="82" spans="1:3" x14ac:dyDescent="0.25">
      <c r="A82" s="88" t="s">
        <v>643</v>
      </c>
      <c r="B82" s="65" t="s">
        <v>644</v>
      </c>
      <c r="C82" s="93">
        <v>402702.63</v>
      </c>
    </row>
    <row r="83" spans="1:3" ht="15.75" thickBot="1" x14ac:dyDescent="0.3">
      <c r="A83" s="89" t="s">
        <v>645</v>
      </c>
      <c r="B83" s="90" t="s">
        <v>646</v>
      </c>
      <c r="C83" s="94">
        <v>8520</v>
      </c>
    </row>
    <row r="84" spans="1:3" ht="24.75" customHeight="1" thickBot="1" x14ac:dyDescent="0.3">
      <c r="A84" s="121" t="s">
        <v>255</v>
      </c>
      <c r="B84" s="122"/>
      <c r="C84" s="91">
        <f>SUM(C3:C83)</f>
        <v>1858973283.22</v>
      </c>
    </row>
  </sheetData>
  <mergeCells count="2">
    <mergeCell ref="B1:C1"/>
    <mergeCell ref="A84:B8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A49DF-FDA5-42B2-8BE5-12A644A75A49}">
  <dimension ref="A1:L166"/>
  <sheetViews>
    <sheetView zoomScaleNormal="100" workbookViewId="0"/>
  </sheetViews>
  <sheetFormatPr defaultRowHeight="15" x14ac:dyDescent="0.25"/>
  <cols>
    <col min="1" max="1" width="18.5703125" bestFit="1" customWidth="1"/>
    <col min="2" max="2" width="35.28515625" style="69" customWidth="1"/>
    <col min="3" max="9" width="17" customWidth="1"/>
    <col min="10" max="10" width="18.140625" customWidth="1"/>
    <col min="11" max="11" width="17" customWidth="1"/>
    <col min="12" max="12" width="18.28515625" customWidth="1"/>
  </cols>
  <sheetData>
    <row r="1" spans="1:12" ht="62.25" customHeight="1" thickBot="1" x14ac:dyDescent="0.3">
      <c r="A1" s="67"/>
      <c r="B1" s="68"/>
      <c r="C1" s="132" t="s">
        <v>668</v>
      </c>
      <c r="D1" s="133"/>
      <c r="E1" s="133"/>
      <c r="F1" s="133"/>
      <c r="G1" s="133"/>
      <c r="H1" s="133"/>
      <c r="I1" s="133"/>
      <c r="J1" s="133"/>
      <c r="K1" s="133"/>
      <c r="L1" s="133"/>
    </row>
    <row r="2" spans="1:12" ht="36.75" customHeight="1" x14ac:dyDescent="0.25">
      <c r="A2" s="140" t="s">
        <v>136</v>
      </c>
      <c r="B2" s="143" t="s">
        <v>137</v>
      </c>
      <c r="C2" s="134" t="s">
        <v>256</v>
      </c>
      <c r="D2" s="135"/>
      <c r="E2" s="136"/>
      <c r="F2" s="134" t="s">
        <v>257</v>
      </c>
      <c r="G2" s="136"/>
      <c r="H2" s="99" t="s">
        <v>258</v>
      </c>
      <c r="I2" s="137" t="s">
        <v>259</v>
      </c>
      <c r="J2" s="138"/>
      <c r="K2" s="139"/>
      <c r="L2" s="130" t="s">
        <v>138</v>
      </c>
    </row>
    <row r="3" spans="1:12" s="69" customFormat="1" ht="58.5" customHeight="1" x14ac:dyDescent="0.25">
      <c r="A3" s="141"/>
      <c r="B3" s="144"/>
      <c r="C3" s="100" t="s">
        <v>592</v>
      </c>
      <c r="D3" s="100" t="s">
        <v>593</v>
      </c>
      <c r="E3" s="100" t="s">
        <v>594</v>
      </c>
      <c r="F3" s="100" t="s">
        <v>595</v>
      </c>
      <c r="G3" s="100" t="s">
        <v>596</v>
      </c>
      <c r="H3" s="100" t="s">
        <v>597</v>
      </c>
      <c r="I3" s="100" t="s">
        <v>598</v>
      </c>
      <c r="J3" s="100" t="s">
        <v>599</v>
      </c>
      <c r="K3" s="100" t="s">
        <v>600</v>
      </c>
      <c r="L3" s="131"/>
    </row>
    <row r="4" spans="1:12" ht="75" x14ac:dyDescent="0.25">
      <c r="A4" s="142"/>
      <c r="B4" s="145"/>
      <c r="C4" s="101" t="s">
        <v>260</v>
      </c>
      <c r="D4" s="101" t="s">
        <v>261</v>
      </c>
      <c r="E4" s="101" t="s">
        <v>262</v>
      </c>
      <c r="F4" s="101" t="s">
        <v>263</v>
      </c>
      <c r="G4" s="101" t="s">
        <v>264</v>
      </c>
      <c r="H4" s="101" t="s">
        <v>265</v>
      </c>
      <c r="I4" s="101" t="s">
        <v>266</v>
      </c>
      <c r="J4" s="101" t="s">
        <v>267</v>
      </c>
      <c r="K4" s="101" t="s">
        <v>268</v>
      </c>
      <c r="L4" s="131"/>
    </row>
    <row r="5" spans="1:12" ht="45" x14ac:dyDescent="0.25">
      <c r="A5" s="97" t="s">
        <v>443</v>
      </c>
      <c r="B5" s="98" t="s">
        <v>269</v>
      </c>
      <c r="C5" s="97">
        <v>6323809.2846870106</v>
      </c>
      <c r="D5" s="97">
        <v>0</v>
      </c>
      <c r="E5" s="97">
        <v>0</v>
      </c>
      <c r="F5" s="97">
        <v>5635078.0736020096</v>
      </c>
      <c r="G5" s="97">
        <v>0</v>
      </c>
      <c r="H5" s="97">
        <v>740163.47149500123</v>
      </c>
      <c r="I5" s="97">
        <v>0</v>
      </c>
      <c r="J5" s="97">
        <v>24783.260215999988</v>
      </c>
      <c r="K5" s="97">
        <v>0</v>
      </c>
      <c r="L5" s="97">
        <v>12723834.09000002</v>
      </c>
    </row>
    <row r="6" spans="1:12" ht="30" x14ac:dyDescent="0.25">
      <c r="A6" s="97" t="s">
        <v>444</v>
      </c>
      <c r="B6" s="98" t="s">
        <v>270</v>
      </c>
      <c r="C6" s="97">
        <v>116072467.75729334</v>
      </c>
      <c r="D6" s="97">
        <v>0</v>
      </c>
      <c r="E6" s="97">
        <v>0</v>
      </c>
      <c r="F6" s="97">
        <v>106969710.15858327</v>
      </c>
      <c r="G6" s="97">
        <v>0</v>
      </c>
      <c r="H6" s="97">
        <v>10854376.452626714</v>
      </c>
      <c r="I6" s="97">
        <v>0</v>
      </c>
      <c r="J6" s="97">
        <v>49129246.271507129</v>
      </c>
      <c r="K6" s="97">
        <v>0</v>
      </c>
      <c r="L6" s="97">
        <v>283025800.64001048</v>
      </c>
    </row>
    <row r="7" spans="1:12" ht="30" x14ac:dyDescent="0.25">
      <c r="A7" s="97" t="s">
        <v>445</v>
      </c>
      <c r="B7" s="98" t="s">
        <v>271</v>
      </c>
      <c r="C7" s="97">
        <v>101886.25196800187</v>
      </c>
      <c r="D7" s="97">
        <v>0</v>
      </c>
      <c r="E7" s="97">
        <v>0</v>
      </c>
      <c r="F7" s="97">
        <v>97855.94136800179</v>
      </c>
      <c r="G7" s="97">
        <v>0</v>
      </c>
      <c r="H7" s="97">
        <v>0</v>
      </c>
      <c r="I7" s="97">
        <v>0</v>
      </c>
      <c r="J7" s="97">
        <v>203288.86666400373</v>
      </c>
      <c r="K7" s="97">
        <v>0</v>
      </c>
      <c r="L7" s="97">
        <v>403031.06000000739</v>
      </c>
    </row>
    <row r="8" spans="1:12" ht="60" x14ac:dyDescent="0.25">
      <c r="A8" s="97" t="s">
        <v>446</v>
      </c>
      <c r="B8" s="98" t="s">
        <v>272</v>
      </c>
      <c r="C8" s="97">
        <v>9674203.1092988886</v>
      </c>
      <c r="D8" s="97">
        <v>0</v>
      </c>
      <c r="E8" s="97">
        <v>0</v>
      </c>
      <c r="F8" s="97">
        <v>8786736.7596238982</v>
      </c>
      <c r="G8" s="97">
        <v>0</v>
      </c>
      <c r="H8" s="97">
        <v>616268.80858900957</v>
      </c>
      <c r="I8" s="97">
        <v>0</v>
      </c>
      <c r="J8" s="97">
        <v>8655918.122487627</v>
      </c>
      <c r="K8" s="97">
        <v>0</v>
      </c>
      <c r="L8" s="97">
        <v>27733126.799999423</v>
      </c>
    </row>
    <row r="9" spans="1:12" ht="45" x14ac:dyDescent="0.25">
      <c r="A9" s="97" t="s">
        <v>447</v>
      </c>
      <c r="B9" s="98" t="s">
        <v>448</v>
      </c>
      <c r="C9" s="97">
        <v>6521.5655950000009</v>
      </c>
      <c r="D9" s="97">
        <v>0</v>
      </c>
      <c r="E9" s="97">
        <v>0</v>
      </c>
      <c r="F9" s="97">
        <v>2179.0741700000003</v>
      </c>
      <c r="G9" s="97">
        <v>0</v>
      </c>
      <c r="H9" s="97">
        <v>509.31023500000003</v>
      </c>
      <c r="I9" s="97">
        <v>0</v>
      </c>
      <c r="J9" s="97">
        <v>0</v>
      </c>
      <c r="K9" s="97">
        <v>0</v>
      </c>
      <c r="L9" s="97">
        <v>9209.9500000000025</v>
      </c>
    </row>
    <row r="10" spans="1:12" ht="30" x14ac:dyDescent="0.25">
      <c r="A10" s="97" t="s">
        <v>449</v>
      </c>
      <c r="B10" s="98" t="s">
        <v>273</v>
      </c>
      <c r="C10" s="97">
        <v>25287234.257541321</v>
      </c>
      <c r="D10" s="97">
        <v>0</v>
      </c>
      <c r="E10" s="97">
        <v>0</v>
      </c>
      <c r="F10" s="97">
        <v>8822157.1472217701</v>
      </c>
      <c r="G10" s="97">
        <v>0</v>
      </c>
      <c r="H10" s="97">
        <v>1982763.9869519467</v>
      </c>
      <c r="I10" s="97">
        <v>0</v>
      </c>
      <c r="J10" s="97">
        <v>272962.16828400048</v>
      </c>
      <c r="K10" s="97">
        <v>0</v>
      </c>
      <c r="L10" s="97">
        <v>36365117.559999034</v>
      </c>
    </row>
    <row r="11" spans="1:12" ht="60" x14ac:dyDescent="0.25">
      <c r="A11" s="97" t="s">
        <v>450</v>
      </c>
      <c r="B11" s="98" t="s">
        <v>274</v>
      </c>
      <c r="C11" s="97">
        <v>220107.84772800005</v>
      </c>
      <c r="D11" s="97">
        <v>0</v>
      </c>
      <c r="E11" s="97">
        <v>0</v>
      </c>
      <c r="F11" s="97">
        <v>83414.395048000006</v>
      </c>
      <c r="G11" s="97">
        <v>0</v>
      </c>
      <c r="H11" s="97">
        <v>15585.238816000003</v>
      </c>
      <c r="I11" s="97">
        <v>0</v>
      </c>
      <c r="J11" s="97">
        <v>38209.128408000019</v>
      </c>
      <c r="K11" s="97">
        <v>0</v>
      </c>
      <c r="L11" s="97">
        <v>357316.6100000001</v>
      </c>
    </row>
    <row r="12" spans="1:12" x14ac:dyDescent="0.25">
      <c r="A12" s="97" t="s">
        <v>451</v>
      </c>
      <c r="B12" s="98" t="s">
        <v>275</v>
      </c>
      <c r="C12" s="97">
        <v>15177344.349999784</v>
      </c>
      <c r="D12" s="97">
        <v>522862.82999999914</v>
      </c>
      <c r="E12" s="97">
        <v>800203.85000000382</v>
      </c>
      <c r="F12" s="97">
        <v>2774835.5099999229</v>
      </c>
      <c r="G12" s="97">
        <v>0</v>
      </c>
      <c r="H12" s="97">
        <v>0</v>
      </c>
      <c r="I12" s="97">
        <v>0</v>
      </c>
      <c r="J12" s="97">
        <v>963039.40000000433</v>
      </c>
      <c r="K12" s="97">
        <v>0</v>
      </c>
      <c r="L12" s="97">
        <v>20238285.939999714</v>
      </c>
    </row>
    <row r="13" spans="1:12" x14ac:dyDescent="0.25">
      <c r="A13" s="97" t="s">
        <v>452</v>
      </c>
      <c r="B13" s="98" t="s">
        <v>276</v>
      </c>
      <c r="C13" s="97">
        <v>0</v>
      </c>
      <c r="D13" s="97">
        <v>0</v>
      </c>
      <c r="E13" s="97">
        <v>0</v>
      </c>
      <c r="F13" s="97">
        <v>0</v>
      </c>
      <c r="G13" s="97">
        <v>0</v>
      </c>
      <c r="H13" s="97">
        <v>0</v>
      </c>
      <c r="I13" s="97">
        <v>0</v>
      </c>
      <c r="J13" s="97">
        <v>1682461.26</v>
      </c>
      <c r="K13" s="97">
        <v>0</v>
      </c>
      <c r="L13" s="97">
        <v>1682461.26</v>
      </c>
    </row>
    <row r="14" spans="1:12" x14ac:dyDescent="0.25">
      <c r="A14" s="97" t="s">
        <v>453</v>
      </c>
      <c r="B14" s="98" t="s">
        <v>277</v>
      </c>
      <c r="C14" s="97">
        <v>147137.30312799997</v>
      </c>
      <c r="D14" s="97">
        <v>0</v>
      </c>
      <c r="E14" s="97">
        <v>0</v>
      </c>
      <c r="F14" s="97">
        <v>1792.4394280000001</v>
      </c>
      <c r="G14" s="97">
        <v>0</v>
      </c>
      <c r="H14" s="97">
        <v>236.61744400000001</v>
      </c>
      <c r="I14" s="97">
        <v>0</v>
      </c>
      <c r="J14" s="97">
        <v>805414.3200000003</v>
      </c>
      <c r="K14" s="97">
        <v>0</v>
      </c>
      <c r="L14" s="97">
        <v>954580.68000000028</v>
      </c>
    </row>
    <row r="15" spans="1:12" ht="30" x14ac:dyDescent="0.25">
      <c r="A15" s="97" t="s">
        <v>454</v>
      </c>
      <c r="B15" s="98" t="s">
        <v>278</v>
      </c>
      <c r="C15" s="97">
        <v>41841261.777789116</v>
      </c>
      <c r="D15" s="97">
        <v>1071080.8600000048</v>
      </c>
      <c r="E15" s="97">
        <v>158360.24000000022</v>
      </c>
      <c r="F15" s="97">
        <v>31019109.140093535</v>
      </c>
      <c r="G15" s="97">
        <v>3171.8200000000006</v>
      </c>
      <c r="H15" s="97">
        <v>3411439.257764909</v>
      </c>
      <c r="I15" s="97">
        <v>0</v>
      </c>
      <c r="J15" s="97">
        <v>13839859.274353065</v>
      </c>
      <c r="K15" s="97">
        <v>0</v>
      </c>
      <c r="L15" s="97">
        <v>91344282.370000631</v>
      </c>
    </row>
    <row r="16" spans="1:12" ht="30" customHeight="1" x14ac:dyDescent="0.25">
      <c r="A16" s="97" t="s">
        <v>648</v>
      </c>
      <c r="B16" s="98" t="s">
        <v>658</v>
      </c>
      <c r="C16" s="97">
        <v>7499.8782720000645</v>
      </c>
      <c r="D16" s="97">
        <v>0</v>
      </c>
      <c r="E16" s="97">
        <v>0</v>
      </c>
      <c r="F16" s="97">
        <v>7203.2058720000623</v>
      </c>
      <c r="G16" s="97">
        <v>0</v>
      </c>
      <c r="H16" s="97">
        <v>0</v>
      </c>
      <c r="I16" s="97">
        <v>0</v>
      </c>
      <c r="J16" s="97">
        <v>96968.535856000133</v>
      </c>
      <c r="K16" s="97">
        <v>0</v>
      </c>
      <c r="L16" s="97">
        <v>111671.62000000026</v>
      </c>
    </row>
    <row r="17" spans="1:12" ht="30" x14ac:dyDescent="0.25">
      <c r="A17" s="97" t="s">
        <v>455</v>
      </c>
      <c r="B17" s="98" t="s">
        <v>279</v>
      </c>
      <c r="C17" s="97">
        <v>7423347.08443511</v>
      </c>
      <c r="D17" s="97">
        <v>87905.87999999999</v>
      </c>
      <c r="E17" s="97">
        <v>0</v>
      </c>
      <c r="F17" s="97">
        <v>6039987.3973402362</v>
      </c>
      <c r="G17" s="97">
        <v>0</v>
      </c>
      <c r="H17" s="97">
        <v>638833.9142570094</v>
      </c>
      <c r="I17" s="97">
        <v>0</v>
      </c>
      <c r="J17" s="97">
        <v>3125354.5639682156</v>
      </c>
      <c r="K17" s="97">
        <v>0</v>
      </c>
      <c r="L17" s="97">
        <v>17315428.84000057</v>
      </c>
    </row>
    <row r="18" spans="1:12" x14ac:dyDescent="0.25">
      <c r="A18" s="97" t="s">
        <v>456</v>
      </c>
      <c r="B18" s="98" t="s">
        <v>280</v>
      </c>
      <c r="C18" s="97">
        <v>2851.4236880000003</v>
      </c>
      <c r="D18" s="97">
        <v>0</v>
      </c>
      <c r="E18" s="97">
        <v>0</v>
      </c>
      <c r="F18" s="97">
        <v>2115.6536880000003</v>
      </c>
      <c r="G18" s="97">
        <v>0</v>
      </c>
      <c r="H18" s="97">
        <v>36.072623999999998</v>
      </c>
      <c r="I18" s="97">
        <v>0</v>
      </c>
      <c r="J18" s="97">
        <v>0</v>
      </c>
      <c r="K18" s="97">
        <v>0</v>
      </c>
      <c r="L18" s="97">
        <v>5003.1500000000015</v>
      </c>
    </row>
    <row r="19" spans="1:12" x14ac:dyDescent="0.25">
      <c r="A19" s="97" t="s">
        <v>457</v>
      </c>
      <c r="B19" s="98" t="s">
        <v>281</v>
      </c>
      <c r="C19" s="97">
        <v>10300.208055999999</v>
      </c>
      <c r="D19" s="97">
        <v>0</v>
      </c>
      <c r="E19" s="97">
        <v>0</v>
      </c>
      <c r="F19" s="97">
        <v>7621.8410959999992</v>
      </c>
      <c r="G19" s="97">
        <v>0</v>
      </c>
      <c r="H19" s="97">
        <v>509.25515200000001</v>
      </c>
      <c r="I19" s="97">
        <v>0</v>
      </c>
      <c r="J19" s="97">
        <v>9624.3756959999973</v>
      </c>
      <c r="K19" s="97">
        <v>0</v>
      </c>
      <c r="L19" s="97">
        <v>28055.68</v>
      </c>
    </row>
    <row r="20" spans="1:12" ht="30" x14ac:dyDescent="0.25">
      <c r="A20" s="97" t="s">
        <v>458</v>
      </c>
      <c r="B20" s="98" t="s">
        <v>282</v>
      </c>
      <c r="C20" s="97">
        <v>13261488.825283196</v>
      </c>
      <c r="D20" s="97">
        <v>52470.920000000042</v>
      </c>
      <c r="E20" s="97">
        <v>17037.059999999994</v>
      </c>
      <c r="F20" s="97">
        <v>11614077.581643447</v>
      </c>
      <c r="G20" s="97">
        <v>62430.980000000352</v>
      </c>
      <c r="H20" s="97">
        <v>1182262.4784319196</v>
      </c>
      <c r="I20" s="97">
        <v>0</v>
      </c>
      <c r="J20" s="97">
        <v>4920912.5946399467</v>
      </c>
      <c r="K20" s="97">
        <v>1104.8499999999999</v>
      </c>
      <c r="L20" s="97">
        <v>31111785.289998513</v>
      </c>
    </row>
    <row r="21" spans="1:12" x14ac:dyDescent="0.25">
      <c r="A21" s="97" t="s">
        <v>459</v>
      </c>
      <c r="B21" s="98" t="s">
        <v>283</v>
      </c>
      <c r="C21" s="97">
        <v>2659.440000000001</v>
      </c>
      <c r="D21" s="97">
        <v>1088.3499999999999</v>
      </c>
      <c r="E21" s="97">
        <v>0</v>
      </c>
      <c r="F21" s="97">
        <v>844.15</v>
      </c>
      <c r="G21" s="97">
        <v>0</v>
      </c>
      <c r="H21" s="97">
        <v>0</v>
      </c>
      <c r="I21" s="97">
        <v>0</v>
      </c>
      <c r="J21" s="97">
        <v>44942.19</v>
      </c>
      <c r="K21" s="97">
        <v>0</v>
      </c>
      <c r="L21" s="97">
        <v>49534.130000000005</v>
      </c>
    </row>
    <row r="22" spans="1:12" ht="30" x14ac:dyDescent="0.25">
      <c r="A22" s="97" t="s">
        <v>460</v>
      </c>
      <c r="B22" s="98" t="s">
        <v>284</v>
      </c>
      <c r="C22" s="97">
        <v>3690</v>
      </c>
      <c r="D22" s="97">
        <v>0</v>
      </c>
      <c r="E22" s="97">
        <v>0</v>
      </c>
      <c r="F22" s="97">
        <v>1929195</v>
      </c>
      <c r="G22" s="97">
        <v>0</v>
      </c>
      <c r="H22" s="97">
        <v>0</v>
      </c>
      <c r="I22" s="97">
        <v>0</v>
      </c>
      <c r="J22" s="97">
        <v>811.8</v>
      </c>
      <c r="K22" s="97">
        <v>0</v>
      </c>
      <c r="L22" s="97">
        <v>1933696.8</v>
      </c>
    </row>
    <row r="23" spans="1:12" ht="30" x14ac:dyDescent="0.25">
      <c r="A23" s="97" t="s">
        <v>461</v>
      </c>
      <c r="B23" s="98" t="s">
        <v>285</v>
      </c>
      <c r="C23" s="97">
        <v>0</v>
      </c>
      <c r="D23" s="97">
        <v>0</v>
      </c>
      <c r="E23" s="97">
        <v>0</v>
      </c>
      <c r="F23" s="97">
        <v>0</v>
      </c>
      <c r="G23" s="97">
        <v>0</v>
      </c>
      <c r="H23" s="97">
        <v>0</v>
      </c>
      <c r="I23" s="97">
        <v>0</v>
      </c>
      <c r="J23" s="97">
        <v>524320.26</v>
      </c>
      <c r="K23" s="97">
        <v>0</v>
      </c>
      <c r="L23" s="97">
        <v>524320.26</v>
      </c>
    </row>
    <row r="24" spans="1:12" x14ac:dyDescent="0.25">
      <c r="A24" s="97" t="s">
        <v>462</v>
      </c>
      <c r="B24" s="98" t="s">
        <v>286</v>
      </c>
      <c r="C24" s="97">
        <v>10975</v>
      </c>
      <c r="D24" s="97">
        <v>0</v>
      </c>
      <c r="E24" s="97">
        <v>0</v>
      </c>
      <c r="F24" s="97">
        <v>0</v>
      </c>
      <c r="G24" s="97">
        <v>0</v>
      </c>
      <c r="H24" s="97">
        <v>0</v>
      </c>
      <c r="I24" s="97">
        <v>0</v>
      </c>
      <c r="J24" s="97">
        <v>125921</v>
      </c>
      <c r="K24" s="97">
        <v>0</v>
      </c>
      <c r="L24" s="97">
        <v>136896</v>
      </c>
    </row>
    <row r="25" spans="1:12" ht="30" x14ac:dyDescent="0.25">
      <c r="A25" s="97" t="s">
        <v>463</v>
      </c>
      <c r="B25" s="98" t="s">
        <v>287</v>
      </c>
      <c r="C25" s="97">
        <v>31036.75</v>
      </c>
      <c r="D25" s="97">
        <v>0</v>
      </c>
      <c r="E25" s="97">
        <v>0</v>
      </c>
      <c r="F25" s="97">
        <v>1124</v>
      </c>
      <c r="G25" s="97">
        <v>0</v>
      </c>
      <c r="H25" s="97">
        <v>0</v>
      </c>
      <c r="I25" s="97">
        <v>0</v>
      </c>
      <c r="J25" s="97">
        <v>267262.54999999993</v>
      </c>
      <c r="K25" s="97">
        <v>0</v>
      </c>
      <c r="L25" s="97">
        <v>299423.29999999993</v>
      </c>
    </row>
    <row r="26" spans="1:12" x14ac:dyDescent="0.25">
      <c r="A26" s="97" t="s">
        <v>464</v>
      </c>
      <c r="B26" s="98" t="s">
        <v>288</v>
      </c>
      <c r="C26" s="97">
        <v>16000.039999999999</v>
      </c>
      <c r="D26" s="97">
        <v>0</v>
      </c>
      <c r="E26" s="97">
        <v>515</v>
      </c>
      <c r="F26" s="97">
        <v>7560.9300000000021</v>
      </c>
      <c r="G26" s="97">
        <v>0</v>
      </c>
      <c r="H26" s="97">
        <v>0</v>
      </c>
      <c r="I26" s="97">
        <v>0</v>
      </c>
      <c r="J26" s="97">
        <v>15423.99</v>
      </c>
      <c r="K26" s="97">
        <v>0</v>
      </c>
      <c r="L26" s="97">
        <v>39499.96</v>
      </c>
    </row>
    <row r="27" spans="1:12" x14ac:dyDescent="0.25">
      <c r="A27" s="97" t="s">
        <v>465</v>
      </c>
      <c r="B27" s="98" t="s">
        <v>289</v>
      </c>
      <c r="C27" s="97">
        <v>1227853.4099999992</v>
      </c>
      <c r="D27" s="97">
        <v>36255.74</v>
      </c>
      <c r="E27" s="97">
        <v>65828.529999999984</v>
      </c>
      <c r="F27" s="97">
        <v>179906.31999999995</v>
      </c>
      <c r="G27" s="97">
        <v>37350.749999999985</v>
      </c>
      <c r="H27" s="97">
        <v>0</v>
      </c>
      <c r="I27" s="97">
        <v>0</v>
      </c>
      <c r="J27" s="97">
        <v>248849.98999999993</v>
      </c>
      <c r="K27" s="97">
        <v>0</v>
      </c>
      <c r="L27" s="97">
        <v>1796044.7399999991</v>
      </c>
    </row>
    <row r="28" spans="1:12" x14ac:dyDescent="0.25">
      <c r="A28" s="97" t="s">
        <v>466</v>
      </c>
      <c r="B28" s="98" t="s">
        <v>290</v>
      </c>
      <c r="C28" s="97">
        <v>586262.56000000029</v>
      </c>
      <c r="D28" s="97">
        <v>11012.669999999998</v>
      </c>
      <c r="E28" s="97">
        <v>54490.420000000013</v>
      </c>
      <c r="F28" s="97">
        <v>296674.7599999996</v>
      </c>
      <c r="G28" s="97">
        <v>36996.640000000007</v>
      </c>
      <c r="H28" s="97">
        <v>0</v>
      </c>
      <c r="I28" s="97">
        <v>351.43</v>
      </c>
      <c r="J28" s="97">
        <v>479195.31999999954</v>
      </c>
      <c r="K28" s="97">
        <v>42181.279999999999</v>
      </c>
      <c r="L28" s="97">
        <v>1507165.0799999996</v>
      </c>
    </row>
    <row r="29" spans="1:12" ht="30" x14ac:dyDescent="0.25">
      <c r="A29" s="97" t="s">
        <v>467</v>
      </c>
      <c r="B29" s="98" t="s">
        <v>291</v>
      </c>
      <c r="C29" s="97">
        <v>1312.92</v>
      </c>
      <c r="D29" s="97">
        <v>1923</v>
      </c>
      <c r="E29" s="97">
        <v>0</v>
      </c>
      <c r="F29" s="97">
        <v>0</v>
      </c>
      <c r="G29" s="97">
        <v>2468.4</v>
      </c>
      <c r="H29" s="97">
        <v>0</v>
      </c>
      <c r="I29" s="97">
        <v>0</v>
      </c>
      <c r="J29" s="97">
        <v>708.4899999999999</v>
      </c>
      <c r="K29" s="97">
        <v>0</v>
      </c>
      <c r="L29" s="97">
        <v>6412.8099999999995</v>
      </c>
    </row>
    <row r="30" spans="1:12" x14ac:dyDescent="0.25">
      <c r="A30" s="97" t="s">
        <v>468</v>
      </c>
      <c r="B30" s="98" t="s">
        <v>292</v>
      </c>
      <c r="C30" s="97">
        <v>6069930.1300000064</v>
      </c>
      <c r="D30" s="97">
        <v>638750.44000000018</v>
      </c>
      <c r="E30" s="97">
        <v>1980309.9999999932</v>
      </c>
      <c r="F30" s="97">
        <v>328790.55999999982</v>
      </c>
      <c r="G30" s="97">
        <v>37994.12999999999</v>
      </c>
      <c r="H30" s="97">
        <v>0</v>
      </c>
      <c r="I30" s="97">
        <v>0</v>
      </c>
      <c r="J30" s="97">
        <v>2047773.5699999998</v>
      </c>
      <c r="K30" s="97">
        <v>23005.250000000004</v>
      </c>
      <c r="L30" s="97">
        <v>11126554.080000002</v>
      </c>
    </row>
    <row r="31" spans="1:12" ht="30" x14ac:dyDescent="0.25">
      <c r="A31" s="97" t="s">
        <v>469</v>
      </c>
      <c r="B31" s="98" t="s">
        <v>293</v>
      </c>
      <c r="C31" s="97">
        <v>453785.28999999992</v>
      </c>
      <c r="D31" s="97">
        <v>143511.24</v>
      </c>
      <c r="E31" s="97">
        <v>61805.98000000001</v>
      </c>
      <c r="F31" s="97">
        <v>96949.750000000015</v>
      </c>
      <c r="G31" s="97">
        <v>34046.61</v>
      </c>
      <c r="H31" s="97">
        <v>0</v>
      </c>
      <c r="I31" s="97">
        <v>132</v>
      </c>
      <c r="J31" s="97">
        <v>1296434.1899999972</v>
      </c>
      <c r="K31" s="97">
        <v>42504.409999999996</v>
      </c>
      <c r="L31" s="97">
        <v>2129169.4699999969</v>
      </c>
    </row>
    <row r="32" spans="1:12" ht="30" x14ac:dyDescent="0.25">
      <c r="A32" s="97" t="s">
        <v>470</v>
      </c>
      <c r="B32" s="98" t="s">
        <v>471</v>
      </c>
      <c r="C32" s="97">
        <v>0</v>
      </c>
      <c r="D32" s="97">
        <v>0</v>
      </c>
      <c r="E32" s="97">
        <v>0</v>
      </c>
      <c r="F32" s="97">
        <v>663721.85000001267</v>
      </c>
      <c r="G32" s="97">
        <v>0</v>
      </c>
      <c r="H32" s="97">
        <v>0</v>
      </c>
      <c r="I32" s="97">
        <v>10000</v>
      </c>
      <c r="J32" s="97">
        <v>0</v>
      </c>
      <c r="K32" s="97">
        <v>0</v>
      </c>
      <c r="L32" s="97">
        <v>673721.85000001267</v>
      </c>
    </row>
    <row r="33" spans="1:12" ht="30" customHeight="1" x14ac:dyDescent="0.25">
      <c r="A33" s="97" t="s">
        <v>615</v>
      </c>
      <c r="B33" s="98" t="s">
        <v>618</v>
      </c>
      <c r="C33" s="97">
        <v>0</v>
      </c>
      <c r="D33" s="97">
        <v>0</v>
      </c>
      <c r="E33" s="97">
        <v>0</v>
      </c>
      <c r="F33" s="97">
        <v>0</v>
      </c>
      <c r="G33" s="97">
        <v>0</v>
      </c>
      <c r="H33" s="97">
        <v>0</v>
      </c>
      <c r="I33" s="97">
        <v>3885.34</v>
      </c>
      <c r="J33" s="97">
        <v>21.3</v>
      </c>
      <c r="K33" s="97">
        <v>0</v>
      </c>
      <c r="L33" s="97">
        <v>3906.6400000000003</v>
      </c>
    </row>
    <row r="34" spans="1:12" ht="60" x14ac:dyDescent="0.25">
      <c r="A34" s="97" t="s">
        <v>472</v>
      </c>
      <c r="B34" s="98" t="s">
        <v>294</v>
      </c>
      <c r="C34" s="97">
        <v>0</v>
      </c>
      <c r="D34" s="97">
        <v>0</v>
      </c>
      <c r="E34" s="97">
        <v>0</v>
      </c>
      <c r="F34" s="97">
        <v>151214.09999999992</v>
      </c>
      <c r="G34" s="97">
        <v>0</v>
      </c>
      <c r="H34" s="97">
        <v>0</v>
      </c>
      <c r="I34" s="97">
        <v>0</v>
      </c>
      <c r="J34" s="97">
        <v>103619.42000000003</v>
      </c>
      <c r="K34" s="97">
        <v>0</v>
      </c>
      <c r="L34" s="97">
        <v>254833.51999999996</v>
      </c>
    </row>
    <row r="35" spans="1:12" x14ac:dyDescent="0.25">
      <c r="A35" s="97" t="s">
        <v>473</v>
      </c>
      <c r="B35" s="98" t="s">
        <v>295</v>
      </c>
      <c r="C35" s="97">
        <v>6418878.3843879644</v>
      </c>
      <c r="D35" s="97">
        <v>1039629.6499999989</v>
      </c>
      <c r="E35" s="97">
        <v>340227.28</v>
      </c>
      <c r="F35" s="97">
        <v>630752.3020779998</v>
      </c>
      <c r="G35" s="97">
        <v>7289.369999999999</v>
      </c>
      <c r="H35" s="97">
        <v>21667.517465999998</v>
      </c>
      <c r="I35" s="97">
        <v>0</v>
      </c>
      <c r="J35" s="97">
        <v>210737.12606800007</v>
      </c>
      <c r="K35" s="97">
        <v>15687.69</v>
      </c>
      <c r="L35" s="97">
        <v>8684869.3199999612</v>
      </c>
    </row>
    <row r="36" spans="1:12" x14ac:dyDescent="0.25">
      <c r="A36" s="97" t="s">
        <v>474</v>
      </c>
      <c r="B36" s="98" t="s">
        <v>296</v>
      </c>
      <c r="C36" s="97">
        <v>170848.70999999996</v>
      </c>
      <c r="D36" s="97">
        <v>6915.46</v>
      </c>
      <c r="E36" s="97">
        <v>0</v>
      </c>
      <c r="F36" s="97">
        <v>13362.72</v>
      </c>
      <c r="G36" s="97">
        <v>33876.410000000003</v>
      </c>
      <c r="H36" s="97">
        <v>0</v>
      </c>
      <c r="I36" s="97">
        <v>0</v>
      </c>
      <c r="J36" s="97">
        <v>49618.33</v>
      </c>
      <c r="K36" s="97">
        <v>0</v>
      </c>
      <c r="L36" s="97">
        <v>274621.62999999995</v>
      </c>
    </row>
    <row r="37" spans="1:12" ht="30" x14ac:dyDescent="0.25">
      <c r="A37" s="97" t="s">
        <v>475</v>
      </c>
      <c r="B37" s="98" t="s">
        <v>297</v>
      </c>
      <c r="C37" s="97">
        <v>1065824.3400000008</v>
      </c>
      <c r="D37" s="97">
        <v>112554.73000000001</v>
      </c>
      <c r="E37" s="97">
        <v>76925.499999999971</v>
      </c>
      <c r="F37" s="97">
        <v>157803.02000000005</v>
      </c>
      <c r="G37" s="97">
        <v>53285.819999999992</v>
      </c>
      <c r="H37" s="97">
        <v>0</v>
      </c>
      <c r="I37" s="97">
        <v>0</v>
      </c>
      <c r="J37" s="97">
        <v>339335.73000000016</v>
      </c>
      <c r="K37" s="97">
        <v>1375</v>
      </c>
      <c r="L37" s="97">
        <v>1807104.1400000011</v>
      </c>
    </row>
    <row r="38" spans="1:12" ht="30" x14ac:dyDescent="0.25">
      <c r="A38" s="97" t="s">
        <v>476</v>
      </c>
      <c r="B38" s="98" t="s">
        <v>298</v>
      </c>
      <c r="C38" s="97">
        <v>7520.8502399999998</v>
      </c>
      <c r="D38" s="97">
        <v>0</v>
      </c>
      <c r="E38" s="97">
        <v>0</v>
      </c>
      <c r="F38" s="97">
        <v>6974.0172399999992</v>
      </c>
      <c r="G38" s="97">
        <v>0</v>
      </c>
      <c r="H38" s="97">
        <v>0</v>
      </c>
      <c r="I38" s="97">
        <v>0</v>
      </c>
      <c r="J38" s="97">
        <v>48339.032519999993</v>
      </c>
      <c r="K38" s="97">
        <v>0</v>
      </c>
      <c r="L38" s="97">
        <v>62833.899999999994</v>
      </c>
    </row>
    <row r="39" spans="1:12" ht="45" x14ac:dyDescent="0.25">
      <c r="A39" s="97" t="s">
        <v>477</v>
      </c>
      <c r="B39" s="98" t="s">
        <v>299</v>
      </c>
      <c r="C39" s="97">
        <v>199349.65648599993</v>
      </c>
      <c r="D39" s="97">
        <v>2644.78</v>
      </c>
      <c r="E39" s="97">
        <v>0</v>
      </c>
      <c r="F39" s="97">
        <v>122453.08203600001</v>
      </c>
      <c r="G39" s="97">
        <v>0</v>
      </c>
      <c r="H39" s="97">
        <v>10.258150000000001</v>
      </c>
      <c r="I39" s="97">
        <v>1015.82</v>
      </c>
      <c r="J39" s="97">
        <v>258803.93332799996</v>
      </c>
      <c r="K39" s="97">
        <v>4515</v>
      </c>
      <c r="L39" s="97">
        <v>588792.52999999991</v>
      </c>
    </row>
    <row r="40" spans="1:12" x14ac:dyDescent="0.25">
      <c r="A40" s="97" t="s">
        <v>478</v>
      </c>
      <c r="B40" s="98" t="s">
        <v>300</v>
      </c>
      <c r="C40" s="97">
        <v>1863.6399999999992</v>
      </c>
      <c r="D40" s="97">
        <v>0</v>
      </c>
      <c r="E40" s="97">
        <v>0</v>
      </c>
      <c r="F40" s="97">
        <v>81371.010000000009</v>
      </c>
      <c r="G40" s="97">
        <v>0</v>
      </c>
      <c r="H40" s="97">
        <v>0</v>
      </c>
      <c r="I40" s="97">
        <v>0</v>
      </c>
      <c r="J40" s="97">
        <v>189757.30999999994</v>
      </c>
      <c r="K40" s="97">
        <v>0</v>
      </c>
      <c r="L40" s="97">
        <v>272991.95999999996</v>
      </c>
    </row>
    <row r="41" spans="1:12" x14ac:dyDescent="0.25">
      <c r="A41" s="97" t="s">
        <v>479</v>
      </c>
      <c r="B41" s="98" t="s">
        <v>301</v>
      </c>
      <c r="C41" s="97">
        <v>13653.059999999989</v>
      </c>
      <c r="D41" s="97">
        <v>5097.7199999999993</v>
      </c>
      <c r="E41" s="97">
        <v>0</v>
      </c>
      <c r="F41" s="97">
        <v>13.55</v>
      </c>
      <c r="G41" s="97">
        <v>5795.1900000000005</v>
      </c>
      <c r="H41" s="97">
        <v>0</v>
      </c>
      <c r="I41" s="97">
        <v>0</v>
      </c>
      <c r="J41" s="97">
        <v>49612.449999999953</v>
      </c>
      <c r="K41" s="97">
        <v>0</v>
      </c>
      <c r="L41" s="97">
        <v>74171.969999999943</v>
      </c>
    </row>
    <row r="42" spans="1:12" ht="30" x14ac:dyDescent="0.25">
      <c r="A42" s="97" t="s">
        <v>480</v>
      </c>
      <c r="B42" s="98" t="s">
        <v>302</v>
      </c>
      <c r="C42" s="97">
        <v>5451896.2399999993</v>
      </c>
      <c r="D42" s="97">
        <v>12315.849999999999</v>
      </c>
      <c r="E42" s="97">
        <v>121913.67</v>
      </c>
      <c r="F42" s="97">
        <v>79254.430000000008</v>
      </c>
      <c r="G42" s="97">
        <v>29469.08</v>
      </c>
      <c r="H42" s="97">
        <v>0</v>
      </c>
      <c r="I42" s="97">
        <v>1654.97</v>
      </c>
      <c r="J42" s="97">
        <v>313280.62</v>
      </c>
      <c r="K42" s="97">
        <v>0</v>
      </c>
      <c r="L42" s="97">
        <v>6009784.8599999985</v>
      </c>
    </row>
    <row r="43" spans="1:12" x14ac:dyDescent="0.25">
      <c r="A43" s="97" t="s">
        <v>481</v>
      </c>
      <c r="B43" s="98" t="s">
        <v>303</v>
      </c>
      <c r="C43" s="97">
        <v>2248451.4742409997</v>
      </c>
      <c r="D43" s="97">
        <v>0</v>
      </c>
      <c r="E43" s="97">
        <v>0</v>
      </c>
      <c r="F43" s="97">
        <v>5637710.1861499986</v>
      </c>
      <c r="G43" s="97">
        <v>724848.45250499994</v>
      </c>
      <c r="H43" s="97">
        <v>0</v>
      </c>
      <c r="I43" s="97">
        <v>0</v>
      </c>
      <c r="J43" s="97">
        <v>880866.01710399962</v>
      </c>
      <c r="K43" s="97">
        <v>0</v>
      </c>
      <c r="L43" s="97">
        <v>9491876.129999999</v>
      </c>
    </row>
    <row r="44" spans="1:12" x14ac:dyDescent="0.25">
      <c r="A44" s="97" t="s">
        <v>482</v>
      </c>
      <c r="B44" s="98" t="s">
        <v>304</v>
      </c>
      <c r="C44" s="97">
        <v>327840.7851179993</v>
      </c>
      <c r="D44" s="97">
        <v>0</v>
      </c>
      <c r="E44" s="97">
        <v>0</v>
      </c>
      <c r="F44" s="97">
        <v>822019.66769999813</v>
      </c>
      <c r="G44" s="97">
        <v>105688.24298999977</v>
      </c>
      <c r="H44" s="97">
        <v>0</v>
      </c>
      <c r="I44" s="97">
        <v>0</v>
      </c>
      <c r="J44" s="97">
        <v>125996.96419199971</v>
      </c>
      <c r="K44" s="97">
        <v>0</v>
      </c>
      <c r="L44" s="97">
        <v>1381545.6599999969</v>
      </c>
    </row>
    <row r="45" spans="1:12" x14ac:dyDescent="0.25">
      <c r="A45" s="97" t="s">
        <v>483</v>
      </c>
      <c r="B45" s="98" t="s">
        <v>305</v>
      </c>
      <c r="C45" s="97">
        <v>579733.43708700035</v>
      </c>
      <c r="D45" s="97">
        <v>0</v>
      </c>
      <c r="E45" s="97">
        <v>0</v>
      </c>
      <c r="F45" s="97">
        <v>1453608.9130500006</v>
      </c>
      <c r="G45" s="97">
        <v>186892.57453500011</v>
      </c>
      <c r="H45" s="97">
        <v>0</v>
      </c>
      <c r="I45" s="97">
        <v>0</v>
      </c>
      <c r="J45" s="97">
        <v>222968.75532800012</v>
      </c>
      <c r="K45" s="97">
        <v>0</v>
      </c>
      <c r="L45" s="97">
        <v>2443203.6800000011</v>
      </c>
    </row>
    <row r="46" spans="1:12" x14ac:dyDescent="0.25">
      <c r="A46" s="97" t="s">
        <v>484</v>
      </c>
      <c r="B46" s="98" t="s">
        <v>306</v>
      </c>
      <c r="C46" s="97">
        <v>0</v>
      </c>
      <c r="D46" s="97">
        <v>0</v>
      </c>
      <c r="E46" s="97">
        <v>0</v>
      </c>
      <c r="F46" s="97">
        <v>0</v>
      </c>
      <c r="G46" s="97">
        <v>0</v>
      </c>
      <c r="H46" s="97">
        <v>0</v>
      </c>
      <c r="I46" s="97">
        <v>0</v>
      </c>
      <c r="J46" s="97">
        <v>134113.65</v>
      </c>
      <c r="K46" s="97">
        <v>0</v>
      </c>
      <c r="L46" s="97">
        <v>134113.65</v>
      </c>
    </row>
    <row r="47" spans="1:12" ht="30" x14ac:dyDescent="0.25">
      <c r="A47" s="97" t="s">
        <v>485</v>
      </c>
      <c r="B47" s="98" t="s">
        <v>307</v>
      </c>
      <c r="C47" s="97">
        <v>9843.9716480000006</v>
      </c>
      <c r="D47" s="97">
        <v>713.99</v>
      </c>
      <c r="E47" s="97">
        <v>496</v>
      </c>
      <c r="F47" s="97">
        <v>15354.647200000001</v>
      </c>
      <c r="G47" s="97">
        <v>1428376.53464</v>
      </c>
      <c r="H47" s="97">
        <v>0</v>
      </c>
      <c r="I47" s="97">
        <v>0</v>
      </c>
      <c r="J47" s="97">
        <v>302459.31651200005</v>
      </c>
      <c r="K47" s="97">
        <v>0</v>
      </c>
      <c r="L47" s="97">
        <v>1757244.46</v>
      </c>
    </row>
    <row r="48" spans="1:12" x14ac:dyDescent="0.25">
      <c r="A48" s="97" t="s">
        <v>486</v>
      </c>
      <c r="B48" s="98" t="s">
        <v>308</v>
      </c>
      <c r="C48" s="97">
        <v>18300</v>
      </c>
      <c r="D48" s="97">
        <v>0</v>
      </c>
      <c r="E48" s="97">
        <v>0</v>
      </c>
      <c r="F48" s="97">
        <v>0</v>
      </c>
      <c r="G48" s="97">
        <v>28003.78</v>
      </c>
      <c r="H48" s="97">
        <v>0</v>
      </c>
      <c r="I48" s="97">
        <v>0</v>
      </c>
      <c r="J48" s="97">
        <v>18378.12</v>
      </c>
      <c r="K48" s="97">
        <v>0</v>
      </c>
      <c r="L48" s="97">
        <v>64681.899999999994</v>
      </c>
    </row>
    <row r="49" spans="1:12" x14ac:dyDescent="0.25">
      <c r="A49" s="97" t="s">
        <v>487</v>
      </c>
      <c r="B49" s="98" t="s">
        <v>309</v>
      </c>
      <c r="C49" s="97">
        <v>14471.899999999996</v>
      </c>
      <c r="D49" s="97">
        <v>1617</v>
      </c>
      <c r="E49" s="97">
        <v>0</v>
      </c>
      <c r="F49" s="97">
        <v>1850</v>
      </c>
      <c r="G49" s="97">
        <v>2975</v>
      </c>
      <c r="H49" s="97">
        <v>0</v>
      </c>
      <c r="I49" s="97">
        <v>0</v>
      </c>
      <c r="J49" s="97">
        <v>54649.36000000003</v>
      </c>
      <c r="K49" s="97">
        <v>0</v>
      </c>
      <c r="L49" s="97">
        <v>75563.260000000024</v>
      </c>
    </row>
    <row r="50" spans="1:12" ht="30" x14ac:dyDescent="0.25">
      <c r="A50" s="97" t="s">
        <v>488</v>
      </c>
      <c r="B50" s="98" t="s">
        <v>310</v>
      </c>
      <c r="C50" s="97">
        <v>33649.550000000003</v>
      </c>
      <c r="D50" s="97">
        <v>0</v>
      </c>
      <c r="E50" s="97">
        <v>0</v>
      </c>
      <c r="F50" s="97">
        <v>39900</v>
      </c>
      <c r="G50" s="97">
        <v>0</v>
      </c>
      <c r="H50" s="97">
        <v>0</v>
      </c>
      <c r="I50" s="97">
        <v>0</v>
      </c>
      <c r="J50" s="97">
        <v>15870.24</v>
      </c>
      <c r="K50" s="97">
        <v>0</v>
      </c>
      <c r="L50" s="97">
        <v>89419.790000000008</v>
      </c>
    </row>
    <row r="51" spans="1:12" x14ac:dyDescent="0.25">
      <c r="A51" s="97" t="s">
        <v>489</v>
      </c>
      <c r="B51" s="98" t="s">
        <v>311</v>
      </c>
      <c r="C51" s="97">
        <v>66112.98000000001</v>
      </c>
      <c r="D51" s="97">
        <v>2535.42</v>
      </c>
      <c r="E51" s="97">
        <v>2124.2000000000003</v>
      </c>
      <c r="F51" s="97">
        <v>12986.059999999998</v>
      </c>
      <c r="G51" s="97">
        <v>7071</v>
      </c>
      <c r="H51" s="97">
        <v>0</v>
      </c>
      <c r="I51" s="97">
        <v>0</v>
      </c>
      <c r="J51" s="97">
        <v>128771.0500000001</v>
      </c>
      <c r="K51" s="97">
        <v>1552</v>
      </c>
      <c r="L51" s="97">
        <v>221152.71000000011</v>
      </c>
    </row>
    <row r="52" spans="1:12" x14ac:dyDescent="0.25">
      <c r="A52" s="97" t="s">
        <v>490</v>
      </c>
      <c r="B52" s="98" t="s">
        <v>312</v>
      </c>
      <c r="C52" s="97">
        <v>655277.28999999992</v>
      </c>
      <c r="D52" s="97">
        <v>145953.79999999999</v>
      </c>
      <c r="E52" s="97">
        <v>43379.82</v>
      </c>
      <c r="F52" s="97">
        <v>119543.40999999999</v>
      </c>
      <c r="G52" s="97">
        <v>12973.119999999997</v>
      </c>
      <c r="H52" s="97">
        <v>0</v>
      </c>
      <c r="I52" s="97">
        <v>0</v>
      </c>
      <c r="J52" s="97">
        <v>5201724.6500000013</v>
      </c>
      <c r="K52" s="97">
        <v>11825</v>
      </c>
      <c r="L52" s="97">
        <v>6190677.0900000008</v>
      </c>
    </row>
    <row r="53" spans="1:12" x14ac:dyDescent="0.25">
      <c r="A53" s="97" t="s">
        <v>491</v>
      </c>
      <c r="B53" s="98" t="s">
        <v>313</v>
      </c>
      <c r="C53" s="97">
        <v>79110.970000000016</v>
      </c>
      <c r="D53" s="97">
        <v>0</v>
      </c>
      <c r="E53" s="97">
        <v>507.32</v>
      </c>
      <c r="F53" s="97">
        <v>104352.16</v>
      </c>
      <c r="G53" s="97">
        <v>13185.53</v>
      </c>
      <c r="H53" s="97">
        <v>0</v>
      </c>
      <c r="I53" s="97">
        <v>0</v>
      </c>
      <c r="J53" s="97">
        <v>1407525.6099999999</v>
      </c>
      <c r="K53" s="97">
        <v>91</v>
      </c>
      <c r="L53" s="97">
        <v>1604772.5899999999</v>
      </c>
    </row>
    <row r="54" spans="1:12" ht="30" x14ac:dyDescent="0.25">
      <c r="A54" s="97" t="s">
        <v>492</v>
      </c>
      <c r="B54" s="98" t="s">
        <v>493</v>
      </c>
      <c r="C54" s="97">
        <v>0</v>
      </c>
      <c r="D54" s="97">
        <v>0</v>
      </c>
      <c r="E54" s="97">
        <v>0</v>
      </c>
      <c r="F54" s="97">
        <v>18952.14</v>
      </c>
      <c r="G54" s="97">
        <v>400</v>
      </c>
      <c r="H54" s="97">
        <v>0</v>
      </c>
      <c r="I54" s="97">
        <v>0</v>
      </c>
      <c r="J54" s="97">
        <v>20354.8</v>
      </c>
      <c r="K54" s="97">
        <v>0</v>
      </c>
      <c r="L54" s="97">
        <v>39706.94</v>
      </c>
    </row>
    <row r="55" spans="1:12" ht="30" x14ac:dyDescent="0.25">
      <c r="A55" s="97" t="s">
        <v>494</v>
      </c>
      <c r="B55" s="98" t="s">
        <v>314</v>
      </c>
      <c r="C55" s="97">
        <v>27959.01</v>
      </c>
      <c r="D55" s="97">
        <v>0</v>
      </c>
      <c r="E55" s="97">
        <v>0</v>
      </c>
      <c r="F55" s="97">
        <v>9500</v>
      </c>
      <c r="G55" s="97">
        <v>2025</v>
      </c>
      <c r="H55" s="97">
        <v>0</v>
      </c>
      <c r="I55" s="97">
        <v>0</v>
      </c>
      <c r="J55" s="97">
        <v>8359.83</v>
      </c>
      <c r="K55" s="97">
        <v>0</v>
      </c>
      <c r="L55" s="97">
        <v>47843.839999999997</v>
      </c>
    </row>
    <row r="56" spans="1:12" ht="60" x14ac:dyDescent="0.25">
      <c r="A56" s="97" t="s">
        <v>495</v>
      </c>
      <c r="B56" s="98" t="s">
        <v>315</v>
      </c>
      <c r="C56" s="97">
        <v>2275.5699999999997</v>
      </c>
      <c r="D56" s="97">
        <v>483.5</v>
      </c>
      <c r="E56" s="97">
        <v>0</v>
      </c>
      <c r="F56" s="97">
        <v>78.75</v>
      </c>
      <c r="G56" s="97">
        <v>0</v>
      </c>
      <c r="H56" s="97">
        <v>0</v>
      </c>
      <c r="I56" s="97">
        <v>0</v>
      </c>
      <c r="J56" s="97">
        <v>233.67</v>
      </c>
      <c r="K56" s="97">
        <v>0</v>
      </c>
      <c r="L56" s="97">
        <v>3071.49</v>
      </c>
    </row>
    <row r="57" spans="1:12" ht="30" x14ac:dyDescent="0.25">
      <c r="A57" s="97" t="s">
        <v>496</v>
      </c>
      <c r="B57" s="98" t="s">
        <v>316</v>
      </c>
      <c r="C57" s="97">
        <v>1276</v>
      </c>
      <c r="D57" s="97">
        <v>0</v>
      </c>
      <c r="E57" s="97">
        <v>0</v>
      </c>
      <c r="F57" s="97">
        <v>0</v>
      </c>
      <c r="G57" s="97">
        <v>7365612.8899999987</v>
      </c>
      <c r="H57" s="97">
        <v>0</v>
      </c>
      <c r="I57" s="97">
        <v>0</v>
      </c>
      <c r="J57" s="97">
        <v>1430174</v>
      </c>
      <c r="K57" s="97">
        <v>0</v>
      </c>
      <c r="L57" s="97">
        <v>8797062.8899999987</v>
      </c>
    </row>
    <row r="58" spans="1:12" ht="30" x14ac:dyDescent="0.25">
      <c r="A58" s="97" t="s">
        <v>497</v>
      </c>
      <c r="B58" s="98" t="s">
        <v>317</v>
      </c>
      <c r="C58" s="97">
        <v>635939.76</v>
      </c>
      <c r="D58" s="97">
        <v>50585.47</v>
      </c>
      <c r="E58" s="97">
        <v>77990.829999999987</v>
      </c>
      <c r="F58" s="97">
        <v>43378.5</v>
      </c>
      <c r="G58" s="97">
        <v>32492.809999999998</v>
      </c>
      <c r="H58" s="97">
        <v>0</v>
      </c>
      <c r="I58" s="97">
        <v>0</v>
      </c>
      <c r="J58" s="97">
        <v>772585.68</v>
      </c>
      <c r="K58" s="97">
        <v>12289.5</v>
      </c>
      <c r="L58" s="97">
        <v>1625262.5499999998</v>
      </c>
    </row>
    <row r="59" spans="1:12" ht="30" x14ac:dyDescent="0.25">
      <c r="A59" s="97" t="s">
        <v>498</v>
      </c>
      <c r="B59" s="98" t="s">
        <v>318</v>
      </c>
      <c r="C59" s="97">
        <v>813872.18</v>
      </c>
      <c r="D59" s="97">
        <v>150580.40000000002</v>
      </c>
      <c r="E59" s="97">
        <v>35885.33</v>
      </c>
      <c r="F59" s="97">
        <v>228157.38</v>
      </c>
      <c r="G59" s="97">
        <v>1023558.1399999998</v>
      </c>
      <c r="H59" s="97">
        <v>0</v>
      </c>
      <c r="I59" s="97">
        <v>0</v>
      </c>
      <c r="J59" s="97">
        <v>14300925.630000008</v>
      </c>
      <c r="K59" s="97">
        <v>29220.419999999995</v>
      </c>
      <c r="L59" s="97">
        <v>16582199.480000008</v>
      </c>
    </row>
    <row r="60" spans="1:12" ht="30" x14ac:dyDescent="0.25">
      <c r="A60" s="97" t="s">
        <v>499</v>
      </c>
      <c r="B60" s="98" t="s">
        <v>319</v>
      </c>
      <c r="C60" s="97">
        <v>44220.18</v>
      </c>
      <c r="D60" s="97">
        <v>1900</v>
      </c>
      <c r="E60" s="97">
        <v>160</v>
      </c>
      <c r="F60" s="97">
        <v>36728.83</v>
      </c>
      <c r="G60" s="97">
        <v>37759.990000000005</v>
      </c>
      <c r="H60" s="97">
        <v>0</v>
      </c>
      <c r="I60" s="97">
        <v>0</v>
      </c>
      <c r="J60" s="97">
        <v>216277.22000000003</v>
      </c>
      <c r="K60" s="97">
        <v>0</v>
      </c>
      <c r="L60" s="97">
        <v>337046.22000000003</v>
      </c>
    </row>
    <row r="61" spans="1:12" ht="30" x14ac:dyDescent="0.25">
      <c r="A61" s="97" t="s">
        <v>500</v>
      </c>
      <c r="B61" s="98" t="s">
        <v>320</v>
      </c>
      <c r="C61" s="97">
        <v>249483.38646999997</v>
      </c>
      <c r="D61" s="97">
        <v>10660.45</v>
      </c>
      <c r="E61" s="97">
        <v>50992.54</v>
      </c>
      <c r="F61" s="97">
        <v>1029134.3664699974</v>
      </c>
      <c r="G61" s="97">
        <v>30137.09</v>
      </c>
      <c r="H61" s="97">
        <v>4762.7970600000008</v>
      </c>
      <c r="I61" s="97">
        <v>0</v>
      </c>
      <c r="J61" s="97">
        <v>177247.69999999995</v>
      </c>
      <c r="K61" s="97">
        <v>0</v>
      </c>
      <c r="L61" s="97">
        <v>1552418.3299999975</v>
      </c>
    </row>
    <row r="62" spans="1:12" x14ac:dyDescent="0.25">
      <c r="A62" s="97" t="s">
        <v>501</v>
      </c>
      <c r="B62" s="98" t="s">
        <v>321</v>
      </c>
      <c r="C62" s="97">
        <v>85617.970000000016</v>
      </c>
      <c r="D62" s="97">
        <v>824.9</v>
      </c>
      <c r="E62" s="97">
        <v>0</v>
      </c>
      <c r="F62" s="97">
        <v>64509.999999999993</v>
      </c>
      <c r="G62" s="97">
        <v>0</v>
      </c>
      <c r="H62" s="97">
        <v>0</v>
      </c>
      <c r="I62" s="97">
        <v>0</v>
      </c>
      <c r="J62" s="97">
        <v>18614.890000000003</v>
      </c>
      <c r="K62" s="97">
        <v>0</v>
      </c>
      <c r="L62" s="97">
        <v>169567.76</v>
      </c>
    </row>
    <row r="63" spans="1:12" x14ac:dyDescent="0.25">
      <c r="A63" s="97" t="s">
        <v>502</v>
      </c>
      <c r="B63" s="98" t="s">
        <v>322</v>
      </c>
      <c r="C63" s="97">
        <v>0</v>
      </c>
      <c r="D63" s="97">
        <v>0</v>
      </c>
      <c r="E63" s="97">
        <v>0</v>
      </c>
      <c r="F63" s="97">
        <v>0</v>
      </c>
      <c r="G63" s="97">
        <v>0</v>
      </c>
      <c r="H63" s="97">
        <v>0</v>
      </c>
      <c r="I63" s="97">
        <v>0</v>
      </c>
      <c r="J63" s="97">
        <v>315219.66000000003</v>
      </c>
      <c r="K63" s="97">
        <v>0</v>
      </c>
      <c r="L63" s="97">
        <v>315219.66000000003</v>
      </c>
    </row>
    <row r="64" spans="1:12" x14ac:dyDescent="0.25">
      <c r="A64" s="97" t="s">
        <v>503</v>
      </c>
      <c r="B64" s="98" t="s">
        <v>323</v>
      </c>
      <c r="C64" s="97">
        <v>1333223.3767880003</v>
      </c>
      <c r="D64" s="97">
        <v>297433.92999999993</v>
      </c>
      <c r="E64" s="97">
        <v>334930.2099999999</v>
      </c>
      <c r="F64" s="97">
        <v>370852.66678800026</v>
      </c>
      <c r="G64" s="97">
        <v>0</v>
      </c>
      <c r="H64" s="97">
        <v>3323.7864240000008</v>
      </c>
      <c r="I64" s="97">
        <v>0</v>
      </c>
      <c r="J64" s="97">
        <v>446.16</v>
      </c>
      <c r="K64" s="97">
        <v>0</v>
      </c>
      <c r="L64" s="97">
        <v>2340210.1300000004</v>
      </c>
    </row>
    <row r="65" spans="1:12" ht="30" x14ac:dyDescent="0.25">
      <c r="A65" s="97" t="s">
        <v>504</v>
      </c>
      <c r="B65" s="98" t="s">
        <v>324</v>
      </c>
      <c r="C65" s="97">
        <v>0</v>
      </c>
      <c r="D65" s="97">
        <v>151313.58000000002</v>
      </c>
      <c r="E65" s="97">
        <v>173613.53999999998</v>
      </c>
      <c r="F65" s="97">
        <v>0</v>
      </c>
      <c r="G65" s="97">
        <v>0</v>
      </c>
      <c r="H65" s="97">
        <v>0</v>
      </c>
      <c r="I65" s="97">
        <v>0</v>
      </c>
      <c r="J65" s="97">
        <v>49424.82</v>
      </c>
      <c r="K65" s="97">
        <v>0</v>
      </c>
      <c r="L65" s="97">
        <v>374351.94</v>
      </c>
    </row>
    <row r="66" spans="1:12" ht="30" x14ac:dyDescent="0.25">
      <c r="A66" s="97" t="s">
        <v>505</v>
      </c>
      <c r="B66" s="98" t="s">
        <v>325</v>
      </c>
      <c r="C66" s="97">
        <v>3537978.866699995</v>
      </c>
      <c r="D66" s="97">
        <v>791639.6099999994</v>
      </c>
      <c r="E66" s="97">
        <v>123293.74999999997</v>
      </c>
      <c r="F66" s="97">
        <v>2557169.8767000032</v>
      </c>
      <c r="G66" s="97">
        <v>103344.93</v>
      </c>
      <c r="H66" s="97">
        <v>3329.2266</v>
      </c>
      <c r="I66" s="97">
        <v>0</v>
      </c>
      <c r="J66" s="97">
        <v>653911.09000000067</v>
      </c>
      <c r="K66" s="97">
        <v>25129.81</v>
      </c>
      <c r="L66" s="97">
        <v>7795797.1599999974</v>
      </c>
    </row>
    <row r="67" spans="1:12" ht="30" x14ac:dyDescent="0.25">
      <c r="A67" s="97" t="s">
        <v>506</v>
      </c>
      <c r="B67" s="98" t="s">
        <v>326</v>
      </c>
      <c r="C67" s="97">
        <v>861049.22999999905</v>
      </c>
      <c r="D67" s="97">
        <v>172376.57000000027</v>
      </c>
      <c r="E67" s="97">
        <v>134123.01999999996</v>
      </c>
      <c r="F67" s="97">
        <v>549726.80000000016</v>
      </c>
      <c r="G67" s="97">
        <v>18046.09</v>
      </c>
      <c r="H67" s="97">
        <v>0</v>
      </c>
      <c r="I67" s="97">
        <v>0</v>
      </c>
      <c r="J67" s="97">
        <v>16234.86</v>
      </c>
      <c r="K67" s="97">
        <v>0</v>
      </c>
      <c r="L67" s="97">
        <v>1751556.5699999998</v>
      </c>
    </row>
    <row r="68" spans="1:12" x14ac:dyDescent="0.25">
      <c r="A68" s="97" t="s">
        <v>507</v>
      </c>
      <c r="B68" s="98" t="s">
        <v>327</v>
      </c>
      <c r="C68" s="97">
        <v>0</v>
      </c>
      <c r="D68" s="97">
        <v>0</v>
      </c>
      <c r="E68" s="97">
        <v>0</v>
      </c>
      <c r="F68" s="97">
        <v>3329.12</v>
      </c>
      <c r="G68" s="97">
        <v>1000</v>
      </c>
      <c r="H68" s="97">
        <v>0</v>
      </c>
      <c r="I68" s="97">
        <v>0</v>
      </c>
      <c r="J68" s="97">
        <v>0</v>
      </c>
      <c r="K68" s="97">
        <v>0</v>
      </c>
      <c r="L68" s="97">
        <v>4329.12</v>
      </c>
    </row>
    <row r="69" spans="1:12" ht="30" x14ac:dyDescent="0.25">
      <c r="A69" s="97" t="s">
        <v>508</v>
      </c>
      <c r="B69" s="98" t="s">
        <v>328</v>
      </c>
      <c r="C69" s="97">
        <v>7897.05</v>
      </c>
      <c r="D69" s="97">
        <v>0</v>
      </c>
      <c r="E69" s="97">
        <v>0</v>
      </c>
      <c r="F69" s="97">
        <v>2647.7999999999997</v>
      </c>
      <c r="G69" s="97">
        <v>0</v>
      </c>
      <c r="H69" s="97">
        <v>0</v>
      </c>
      <c r="I69" s="97">
        <v>0</v>
      </c>
      <c r="J69" s="97">
        <v>4869276.1600000011</v>
      </c>
      <c r="K69" s="97">
        <v>0</v>
      </c>
      <c r="L69" s="97">
        <v>4879821.0100000007</v>
      </c>
    </row>
    <row r="70" spans="1:12" x14ac:dyDescent="0.25">
      <c r="A70" s="97" t="s">
        <v>509</v>
      </c>
      <c r="B70" s="98" t="s">
        <v>329</v>
      </c>
      <c r="C70" s="97">
        <v>1161.83</v>
      </c>
      <c r="D70" s="97">
        <v>1104</v>
      </c>
      <c r="E70" s="97">
        <v>0</v>
      </c>
      <c r="F70" s="97">
        <v>9984</v>
      </c>
      <c r="G70" s="97">
        <v>3216</v>
      </c>
      <c r="H70" s="97">
        <v>0</v>
      </c>
      <c r="I70" s="97">
        <v>0</v>
      </c>
      <c r="J70" s="97">
        <v>8864343.0399999954</v>
      </c>
      <c r="K70" s="97">
        <v>0</v>
      </c>
      <c r="L70" s="97">
        <v>8879808.8699999955</v>
      </c>
    </row>
    <row r="71" spans="1:12" x14ac:dyDescent="0.25">
      <c r="A71" s="97" t="s">
        <v>510</v>
      </c>
      <c r="B71" s="98" t="s">
        <v>330</v>
      </c>
      <c r="C71" s="97">
        <v>163022.0400000001</v>
      </c>
      <c r="D71" s="97">
        <v>14060.58</v>
      </c>
      <c r="E71" s="97">
        <v>0</v>
      </c>
      <c r="F71" s="97">
        <v>46256.180000000008</v>
      </c>
      <c r="G71" s="97">
        <v>1132.6500000000001</v>
      </c>
      <c r="H71" s="97">
        <v>0</v>
      </c>
      <c r="I71" s="97">
        <v>0</v>
      </c>
      <c r="J71" s="97">
        <v>401284.37999999989</v>
      </c>
      <c r="K71" s="97">
        <v>0</v>
      </c>
      <c r="L71" s="97">
        <v>625755.82999999996</v>
      </c>
    </row>
    <row r="72" spans="1:12" x14ac:dyDescent="0.25">
      <c r="A72" s="97" t="s">
        <v>511</v>
      </c>
      <c r="B72" s="98" t="s">
        <v>331</v>
      </c>
      <c r="C72" s="97">
        <v>140793.43999999997</v>
      </c>
      <c r="D72" s="97">
        <v>1380.33</v>
      </c>
      <c r="E72" s="97">
        <v>2117.06</v>
      </c>
      <c r="F72" s="97">
        <v>48811.22</v>
      </c>
      <c r="G72" s="97">
        <v>0</v>
      </c>
      <c r="H72" s="97">
        <v>0</v>
      </c>
      <c r="I72" s="97">
        <v>0</v>
      </c>
      <c r="J72" s="97">
        <v>76180.800000000017</v>
      </c>
      <c r="K72" s="97">
        <v>105.4</v>
      </c>
      <c r="L72" s="97">
        <v>269388.25</v>
      </c>
    </row>
    <row r="73" spans="1:12" ht="30" x14ac:dyDescent="0.25">
      <c r="A73" s="97" t="s">
        <v>512</v>
      </c>
      <c r="B73" s="98" t="s">
        <v>332</v>
      </c>
      <c r="C73" s="97">
        <v>168235.78000000003</v>
      </c>
      <c r="D73" s="97">
        <v>416</v>
      </c>
      <c r="E73" s="97">
        <v>0</v>
      </c>
      <c r="F73" s="97">
        <v>0</v>
      </c>
      <c r="G73" s="97">
        <v>10847.949999999999</v>
      </c>
      <c r="H73" s="97">
        <v>0</v>
      </c>
      <c r="I73" s="97">
        <v>0</v>
      </c>
      <c r="J73" s="97">
        <v>220556.64000000004</v>
      </c>
      <c r="K73" s="97">
        <v>28216.639999999999</v>
      </c>
      <c r="L73" s="97">
        <v>428273.01000000013</v>
      </c>
    </row>
    <row r="74" spans="1:12" x14ac:dyDescent="0.25">
      <c r="A74" s="97" t="s">
        <v>513</v>
      </c>
      <c r="B74" s="98" t="s">
        <v>333</v>
      </c>
      <c r="C74" s="97">
        <v>440715.13</v>
      </c>
      <c r="D74" s="97">
        <v>181438.54</v>
      </c>
      <c r="E74" s="97">
        <v>109338.31</v>
      </c>
      <c r="F74" s="97">
        <v>0</v>
      </c>
      <c r="G74" s="97">
        <v>0</v>
      </c>
      <c r="H74" s="97">
        <v>0</v>
      </c>
      <c r="I74" s="97">
        <v>0</v>
      </c>
      <c r="J74" s="97">
        <v>174935.21000000002</v>
      </c>
      <c r="K74" s="97">
        <v>0</v>
      </c>
      <c r="L74" s="97">
        <v>906427.19</v>
      </c>
    </row>
    <row r="75" spans="1:12" x14ac:dyDescent="0.25">
      <c r="A75" s="97" t="s">
        <v>514</v>
      </c>
      <c r="B75" s="98" t="s">
        <v>334</v>
      </c>
      <c r="C75" s="97">
        <v>11022.41</v>
      </c>
      <c r="D75" s="97">
        <v>0</v>
      </c>
      <c r="E75" s="97">
        <v>0</v>
      </c>
      <c r="F75" s="97">
        <v>0</v>
      </c>
      <c r="G75" s="97">
        <v>0</v>
      </c>
      <c r="H75" s="97">
        <v>0</v>
      </c>
      <c r="I75" s="97">
        <v>0</v>
      </c>
      <c r="J75" s="97">
        <v>39791.169999999991</v>
      </c>
      <c r="K75" s="97">
        <v>0</v>
      </c>
      <c r="L75" s="97">
        <v>50813.579999999987</v>
      </c>
    </row>
    <row r="76" spans="1:12" x14ac:dyDescent="0.25">
      <c r="A76" s="97" t="s">
        <v>515</v>
      </c>
      <c r="B76" s="98" t="s">
        <v>335</v>
      </c>
      <c r="C76" s="97">
        <v>81950.769999999888</v>
      </c>
      <c r="D76" s="97">
        <v>11836.369999999999</v>
      </c>
      <c r="E76" s="97">
        <v>10958.779999999997</v>
      </c>
      <c r="F76" s="97">
        <v>12714.060000000003</v>
      </c>
      <c r="G76" s="97">
        <v>2013.9499999999998</v>
      </c>
      <c r="H76" s="97">
        <v>0</v>
      </c>
      <c r="I76" s="97">
        <v>10.9</v>
      </c>
      <c r="J76" s="97">
        <v>46900.090000000018</v>
      </c>
      <c r="K76" s="97">
        <v>0</v>
      </c>
      <c r="L76" s="97">
        <v>166384.9199999999</v>
      </c>
    </row>
    <row r="77" spans="1:12" x14ac:dyDescent="0.25">
      <c r="A77" s="97" t="s">
        <v>516</v>
      </c>
      <c r="B77" s="98" t="s">
        <v>336</v>
      </c>
      <c r="C77" s="97">
        <v>17054.019999999997</v>
      </c>
      <c r="D77" s="97">
        <v>930.88</v>
      </c>
      <c r="E77" s="97">
        <v>0</v>
      </c>
      <c r="F77" s="97">
        <v>0</v>
      </c>
      <c r="G77" s="97">
        <v>239.5</v>
      </c>
      <c r="H77" s="97">
        <v>0</v>
      </c>
      <c r="I77" s="97">
        <v>0</v>
      </c>
      <c r="J77" s="97">
        <v>10012.839999999997</v>
      </c>
      <c r="K77" s="97">
        <v>37.229999999999997</v>
      </c>
      <c r="L77" s="97">
        <v>28274.469999999994</v>
      </c>
    </row>
    <row r="78" spans="1:12" ht="30" x14ac:dyDescent="0.25">
      <c r="A78" s="97" t="s">
        <v>517</v>
      </c>
      <c r="B78" s="98" t="s">
        <v>337</v>
      </c>
      <c r="C78" s="97">
        <v>0</v>
      </c>
      <c r="D78" s="97">
        <v>0</v>
      </c>
      <c r="E78" s="97">
        <v>0</v>
      </c>
      <c r="F78" s="97">
        <v>0</v>
      </c>
      <c r="G78" s="97">
        <v>0</v>
      </c>
      <c r="H78" s="97">
        <v>0</v>
      </c>
      <c r="I78" s="97">
        <v>0</v>
      </c>
      <c r="J78" s="97">
        <v>15000</v>
      </c>
      <c r="K78" s="97">
        <v>0</v>
      </c>
      <c r="L78" s="97">
        <v>15000</v>
      </c>
    </row>
    <row r="79" spans="1:12" ht="30" x14ac:dyDescent="0.25">
      <c r="A79" s="97" t="s">
        <v>518</v>
      </c>
      <c r="B79" s="98" t="s">
        <v>338</v>
      </c>
      <c r="C79" s="97">
        <v>165720.26</v>
      </c>
      <c r="D79" s="97">
        <v>12000</v>
      </c>
      <c r="E79" s="97">
        <v>94805.29</v>
      </c>
      <c r="F79" s="97">
        <v>13094.349999999999</v>
      </c>
      <c r="G79" s="97">
        <v>11865</v>
      </c>
      <c r="H79" s="97">
        <v>0</v>
      </c>
      <c r="I79" s="97">
        <v>0</v>
      </c>
      <c r="J79" s="97">
        <v>1244339.6400000001</v>
      </c>
      <c r="K79" s="97">
        <v>0</v>
      </c>
      <c r="L79" s="97">
        <v>1541824.54</v>
      </c>
    </row>
    <row r="80" spans="1:12" x14ac:dyDescent="0.25">
      <c r="A80" s="97" t="s">
        <v>519</v>
      </c>
      <c r="B80" s="98" t="s">
        <v>339</v>
      </c>
      <c r="C80" s="97">
        <v>13344.66</v>
      </c>
      <c r="D80" s="97">
        <v>0</v>
      </c>
      <c r="E80" s="97">
        <v>98.36</v>
      </c>
      <c r="F80" s="97">
        <v>2735</v>
      </c>
      <c r="G80" s="97">
        <v>0</v>
      </c>
      <c r="H80" s="97">
        <v>0</v>
      </c>
      <c r="I80" s="97">
        <v>0</v>
      </c>
      <c r="J80" s="97">
        <v>160275.57</v>
      </c>
      <c r="K80" s="97">
        <v>960</v>
      </c>
      <c r="L80" s="97">
        <v>177413.59</v>
      </c>
    </row>
    <row r="81" spans="1:12" ht="30" x14ac:dyDescent="0.25">
      <c r="A81" s="97" t="s">
        <v>520</v>
      </c>
      <c r="B81" s="98" t="s">
        <v>340</v>
      </c>
      <c r="C81" s="97">
        <v>2368.119999999999</v>
      </c>
      <c r="D81" s="97">
        <v>0</v>
      </c>
      <c r="E81" s="97">
        <v>0</v>
      </c>
      <c r="F81" s="97">
        <v>8180</v>
      </c>
      <c r="G81" s="97">
        <v>0</v>
      </c>
      <c r="H81" s="97">
        <v>0</v>
      </c>
      <c r="I81" s="97">
        <v>0</v>
      </c>
      <c r="J81" s="97">
        <v>54335.35</v>
      </c>
      <c r="K81" s="97">
        <v>2200</v>
      </c>
      <c r="L81" s="97">
        <v>67083.47</v>
      </c>
    </row>
    <row r="82" spans="1:12" ht="30" x14ac:dyDescent="0.25">
      <c r="A82" s="97" t="s">
        <v>521</v>
      </c>
      <c r="B82" s="98" t="s">
        <v>341</v>
      </c>
      <c r="C82" s="97">
        <v>50450.64</v>
      </c>
      <c r="D82" s="97">
        <v>0</v>
      </c>
      <c r="E82" s="97">
        <v>10176.719999999999</v>
      </c>
      <c r="F82" s="97">
        <v>36488.33</v>
      </c>
      <c r="G82" s="97">
        <v>19133.28</v>
      </c>
      <c r="H82" s="97">
        <v>0</v>
      </c>
      <c r="I82" s="97">
        <v>0</v>
      </c>
      <c r="J82" s="97">
        <v>146242.65</v>
      </c>
      <c r="K82" s="97">
        <v>0</v>
      </c>
      <c r="L82" s="97">
        <v>262491.62</v>
      </c>
    </row>
    <row r="83" spans="1:12" x14ac:dyDescent="0.25">
      <c r="A83" s="97" t="s">
        <v>522</v>
      </c>
      <c r="B83" s="98" t="s">
        <v>342</v>
      </c>
      <c r="C83" s="97">
        <v>17168.87</v>
      </c>
      <c r="D83" s="97">
        <v>0</v>
      </c>
      <c r="E83" s="97">
        <v>0</v>
      </c>
      <c r="F83" s="97">
        <v>34859.199999999997</v>
      </c>
      <c r="G83" s="97">
        <v>234682.84</v>
      </c>
      <c r="H83" s="97">
        <v>0</v>
      </c>
      <c r="I83" s="97">
        <v>0</v>
      </c>
      <c r="J83" s="97">
        <v>537676.76</v>
      </c>
      <c r="K83" s="97">
        <v>1000</v>
      </c>
      <c r="L83" s="97">
        <v>825387.66999999993</v>
      </c>
    </row>
    <row r="84" spans="1:12" ht="30" x14ac:dyDescent="0.25">
      <c r="A84" s="97" t="s">
        <v>523</v>
      </c>
      <c r="B84" s="98" t="s">
        <v>343</v>
      </c>
      <c r="C84" s="97">
        <v>87082.150000000009</v>
      </c>
      <c r="D84" s="97">
        <v>10400</v>
      </c>
      <c r="E84" s="97">
        <v>1500</v>
      </c>
      <c r="F84" s="97">
        <v>6400</v>
      </c>
      <c r="G84" s="97">
        <v>0</v>
      </c>
      <c r="H84" s="97">
        <v>0</v>
      </c>
      <c r="I84" s="97">
        <v>0</v>
      </c>
      <c r="J84" s="97">
        <v>295975.78999999998</v>
      </c>
      <c r="K84" s="97">
        <v>0</v>
      </c>
      <c r="L84" s="97">
        <v>401357.94</v>
      </c>
    </row>
    <row r="85" spans="1:12" ht="30" x14ac:dyDescent="0.25">
      <c r="A85" s="97" t="s">
        <v>524</v>
      </c>
      <c r="B85" s="98" t="s">
        <v>344</v>
      </c>
      <c r="C85" s="97">
        <v>334914.68</v>
      </c>
      <c r="D85" s="97">
        <v>17254.48</v>
      </c>
      <c r="E85" s="97">
        <v>987.8</v>
      </c>
      <c r="F85" s="97">
        <v>64275.240000000005</v>
      </c>
      <c r="G85" s="97">
        <v>10974.67</v>
      </c>
      <c r="H85" s="97">
        <v>0</v>
      </c>
      <c r="I85" s="97">
        <v>0</v>
      </c>
      <c r="J85" s="97">
        <v>1923514.81</v>
      </c>
      <c r="K85" s="97">
        <v>6589</v>
      </c>
      <c r="L85" s="97">
        <v>2358510.6800000002</v>
      </c>
    </row>
    <row r="86" spans="1:12" x14ac:dyDescent="0.25">
      <c r="A86" s="97" t="s">
        <v>525</v>
      </c>
      <c r="B86" s="98" t="s">
        <v>345</v>
      </c>
      <c r="C86" s="97">
        <v>172591.05999999994</v>
      </c>
      <c r="D86" s="97">
        <v>421790.54000000004</v>
      </c>
      <c r="E86" s="97">
        <v>2212.36</v>
      </c>
      <c r="F86" s="97">
        <v>82130.679999999993</v>
      </c>
      <c r="G86" s="97">
        <v>0</v>
      </c>
      <c r="H86" s="97">
        <v>0</v>
      </c>
      <c r="I86" s="97">
        <v>0</v>
      </c>
      <c r="J86" s="97">
        <v>719169.1399999999</v>
      </c>
      <c r="K86" s="97">
        <v>0</v>
      </c>
      <c r="L86" s="97">
        <v>1397893.7799999998</v>
      </c>
    </row>
    <row r="87" spans="1:12" ht="30" x14ac:dyDescent="0.25">
      <c r="A87" s="97" t="s">
        <v>526</v>
      </c>
      <c r="B87" s="98" t="s">
        <v>346</v>
      </c>
      <c r="C87" s="97">
        <v>0</v>
      </c>
      <c r="D87" s="97">
        <v>0</v>
      </c>
      <c r="E87" s="97">
        <v>0</v>
      </c>
      <c r="F87" s="97">
        <v>11593.150000000003</v>
      </c>
      <c r="G87" s="97">
        <v>0</v>
      </c>
      <c r="H87" s="97">
        <v>0</v>
      </c>
      <c r="I87" s="97">
        <v>0</v>
      </c>
      <c r="J87" s="97">
        <v>0</v>
      </c>
      <c r="K87" s="97">
        <v>0</v>
      </c>
      <c r="L87" s="97">
        <v>11593.150000000003</v>
      </c>
    </row>
    <row r="88" spans="1:12" ht="30" x14ac:dyDescent="0.25">
      <c r="A88" s="97" t="s">
        <v>527</v>
      </c>
      <c r="B88" s="98" t="s">
        <v>347</v>
      </c>
      <c r="C88" s="97">
        <v>21073.329999999984</v>
      </c>
      <c r="D88" s="97">
        <v>0</v>
      </c>
      <c r="E88" s="97">
        <v>0</v>
      </c>
      <c r="F88" s="97">
        <v>946103.80999999912</v>
      </c>
      <c r="G88" s="97">
        <v>477.8</v>
      </c>
      <c r="H88" s="97">
        <v>0</v>
      </c>
      <c r="I88" s="97">
        <v>0</v>
      </c>
      <c r="J88" s="97">
        <v>9705.27</v>
      </c>
      <c r="K88" s="97">
        <v>0</v>
      </c>
      <c r="L88" s="97">
        <v>977360.20999999915</v>
      </c>
    </row>
    <row r="89" spans="1:12" x14ac:dyDescent="0.25">
      <c r="A89" s="97" t="s">
        <v>528</v>
      </c>
      <c r="B89" s="98" t="s">
        <v>348</v>
      </c>
      <c r="C89" s="97">
        <v>3076.5</v>
      </c>
      <c r="D89" s="97">
        <v>0</v>
      </c>
      <c r="E89" s="97">
        <v>0</v>
      </c>
      <c r="F89" s="97">
        <v>0</v>
      </c>
      <c r="G89" s="97">
        <v>1405</v>
      </c>
      <c r="H89" s="97">
        <v>0</v>
      </c>
      <c r="I89" s="97">
        <v>0</v>
      </c>
      <c r="J89" s="97">
        <v>7752.2200000000012</v>
      </c>
      <c r="K89" s="97">
        <v>0</v>
      </c>
      <c r="L89" s="97">
        <v>12233.720000000001</v>
      </c>
    </row>
    <row r="90" spans="1:12" x14ac:dyDescent="0.25">
      <c r="A90" s="97" t="s">
        <v>529</v>
      </c>
      <c r="B90" s="98" t="s">
        <v>349</v>
      </c>
      <c r="C90" s="97">
        <v>906438.46999999974</v>
      </c>
      <c r="D90" s="97">
        <v>407854.83</v>
      </c>
      <c r="E90" s="97">
        <v>215847.43999999992</v>
      </c>
      <c r="F90" s="97">
        <v>1536289.0700000003</v>
      </c>
      <c r="G90" s="97">
        <v>274704.28999999992</v>
      </c>
      <c r="H90" s="97">
        <v>0</v>
      </c>
      <c r="I90" s="97">
        <v>0</v>
      </c>
      <c r="J90" s="97">
        <v>3431118.5400000014</v>
      </c>
      <c r="K90" s="97">
        <v>93741.88</v>
      </c>
      <c r="L90" s="97">
        <v>6865994.5200000014</v>
      </c>
    </row>
    <row r="91" spans="1:12" ht="45" x14ac:dyDescent="0.25">
      <c r="A91" s="97" t="s">
        <v>530</v>
      </c>
      <c r="B91" s="98" t="s">
        <v>350</v>
      </c>
      <c r="C91" s="97">
        <v>1181339.28</v>
      </c>
      <c r="D91" s="97">
        <v>14525.02</v>
      </c>
      <c r="E91" s="97">
        <v>0</v>
      </c>
      <c r="F91" s="97">
        <v>0</v>
      </c>
      <c r="G91" s="97">
        <v>0</v>
      </c>
      <c r="H91" s="97">
        <v>0</v>
      </c>
      <c r="I91" s="97">
        <v>0</v>
      </c>
      <c r="J91" s="97">
        <v>239590.68</v>
      </c>
      <c r="K91" s="97">
        <v>0</v>
      </c>
      <c r="L91" s="97">
        <v>1435454.98</v>
      </c>
    </row>
    <row r="92" spans="1:12" ht="30" x14ac:dyDescent="0.25">
      <c r="A92" s="97" t="s">
        <v>531</v>
      </c>
      <c r="B92" s="98" t="s">
        <v>351</v>
      </c>
      <c r="C92" s="97">
        <v>7665</v>
      </c>
      <c r="D92" s="97">
        <v>0</v>
      </c>
      <c r="E92" s="97">
        <v>0</v>
      </c>
      <c r="F92" s="97">
        <v>0</v>
      </c>
      <c r="G92" s="97">
        <v>0</v>
      </c>
      <c r="H92" s="97">
        <v>0</v>
      </c>
      <c r="I92" s="97">
        <v>0</v>
      </c>
      <c r="J92" s="97">
        <v>0</v>
      </c>
      <c r="K92" s="97">
        <v>0</v>
      </c>
      <c r="L92" s="97">
        <v>7665</v>
      </c>
    </row>
    <row r="93" spans="1:12" ht="30" customHeight="1" x14ac:dyDescent="0.25">
      <c r="A93" s="97" t="s">
        <v>649</v>
      </c>
      <c r="B93" s="98" t="s">
        <v>659</v>
      </c>
      <c r="C93" s="97">
        <v>13475</v>
      </c>
      <c r="D93" s="97">
        <v>0</v>
      </c>
      <c r="E93" s="97">
        <v>0</v>
      </c>
      <c r="F93" s="97">
        <v>0</v>
      </c>
      <c r="G93" s="97">
        <v>0</v>
      </c>
      <c r="H93" s="97">
        <v>0</v>
      </c>
      <c r="I93" s="97">
        <v>0</v>
      </c>
      <c r="J93" s="97">
        <v>0</v>
      </c>
      <c r="K93" s="97">
        <v>0</v>
      </c>
      <c r="L93" s="97">
        <v>13475</v>
      </c>
    </row>
    <row r="94" spans="1:12" x14ac:dyDescent="0.25">
      <c r="A94" s="97" t="s">
        <v>650</v>
      </c>
      <c r="B94" s="98" t="s">
        <v>660</v>
      </c>
      <c r="C94" s="97">
        <v>2856.49</v>
      </c>
      <c r="D94" s="97">
        <v>0</v>
      </c>
      <c r="E94" s="97">
        <v>0</v>
      </c>
      <c r="F94" s="97">
        <v>0</v>
      </c>
      <c r="G94" s="97">
        <v>0</v>
      </c>
      <c r="H94" s="97">
        <v>0</v>
      </c>
      <c r="I94" s="97">
        <v>0</v>
      </c>
      <c r="J94" s="97">
        <v>0</v>
      </c>
      <c r="K94" s="97">
        <v>0</v>
      </c>
      <c r="L94" s="97">
        <v>2856.49</v>
      </c>
    </row>
    <row r="95" spans="1:12" x14ac:dyDescent="0.25">
      <c r="A95" s="97" t="s">
        <v>532</v>
      </c>
      <c r="B95" s="98" t="s">
        <v>352</v>
      </c>
      <c r="C95" s="97">
        <v>841230.94000000018</v>
      </c>
      <c r="D95" s="97">
        <v>84501.11</v>
      </c>
      <c r="E95" s="97">
        <v>14997.5</v>
      </c>
      <c r="F95" s="97">
        <v>1589921.16</v>
      </c>
      <c r="G95" s="97">
        <v>0</v>
      </c>
      <c r="H95" s="97">
        <v>0</v>
      </c>
      <c r="I95" s="97">
        <v>0</v>
      </c>
      <c r="J95" s="97">
        <v>99933.08</v>
      </c>
      <c r="K95" s="97">
        <v>0</v>
      </c>
      <c r="L95" s="97">
        <v>2630583.79</v>
      </c>
    </row>
    <row r="96" spans="1:12" ht="30" customHeight="1" x14ac:dyDescent="0.25">
      <c r="A96" s="97" t="s">
        <v>616</v>
      </c>
      <c r="B96" s="98" t="s">
        <v>619</v>
      </c>
      <c r="C96" s="97">
        <v>34125</v>
      </c>
      <c r="D96" s="97">
        <v>0</v>
      </c>
      <c r="E96" s="97">
        <v>0</v>
      </c>
      <c r="F96" s="97">
        <v>0</v>
      </c>
      <c r="G96" s="97">
        <v>0</v>
      </c>
      <c r="H96" s="97">
        <v>0</v>
      </c>
      <c r="I96" s="97">
        <v>0</v>
      </c>
      <c r="J96" s="97">
        <v>0</v>
      </c>
      <c r="K96" s="97">
        <v>0</v>
      </c>
      <c r="L96" s="97">
        <v>34125</v>
      </c>
    </row>
    <row r="97" spans="1:12" ht="60" customHeight="1" x14ac:dyDescent="0.25">
      <c r="A97" s="97" t="s">
        <v>651</v>
      </c>
      <c r="B97" s="98" t="s">
        <v>661</v>
      </c>
      <c r="C97" s="97">
        <v>7700</v>
      </c>
      <c r="D97" s="97">
        <v>0</v>
      </c>
      <c r="E97" s="97">
        <v>0</v>
      </c>
      <c r="F97" s="97">
        <v>0</v>
      </c>
      <c r="G97" s="97">
        <v>0</v>
      </c>
      <c r="H97" s="97">
        <v>0</v>
      </c>
      <c r="I97" s="97">
        <v>0</v>
      </c>
      <c r="J97" s="97">
        <v>0</v>
      </c>
      <c r="K97" s="97">
        <v>0</v>
      </c>
      <c r="L97" s="97">
        <v>7700</v>
      </c>
    </row>
    <row r="98" spans="1:12" ht="45" customHeight="1" x14ac:dyDescent="0.25">
      <c r="A98" s="97" t="s">
        <v>652</v>
      </c>
      <c r="B98" s="98" t="s">
        <v>662</v>
      </c>
      <c r="C98" s="97">
        <v>7700</v>
      </c>
      <c r="D98" s="97">
        <v>0</v>
      </c>
      <c r="E98" s="97">
        <v>0</v>
      </c>
      <c r="F98" s="97">
        <v>0</v>
      </c>
      <c r="G98" s="97">
        <v>0</v>
      </c>
      <c r="H98" s="97">
        <v>0</v>
      </c>
      <c r="I98" s="97">
        <v>0</v>
      </c>
      <c r="J98" s="97">
        <v>0</v>
      </c>
      <c r="K98" s="97">
        <v>0</v>
      </c>
      <c r="L98" s="97">
        <v>7700</v>
      </c>
    </row>
    <row r="99" spans="1:12" ht="30" x14ac:dyDescent="0.25">
      <c r="A99" s="97" t="s">
        <v>533</v>
      </c>
      <c r="B99" s="98" t="s">
        <v>534</v>
      </c>
      <c r="C99" s="97">
        <v>150000</v>
      </c>
      <c r="D99" s="97">
        <v>0</v>
      </c>
      <c r="E99" s="97">
        <v>0</v>
      </c>
      <c r="F99" s="97">
        <v>0</v>
      </c>
      <c r="G99" s="97">
        <v>0</v>
      </c>
      <c r="H99" s="97">
        <v>0</v>
      </c>
      <c r="I99" s="97">
        <v>0</v>
      </c>
      <c r="J99" s="97">
        <v>0</v>
      </c>
      <c r="K99" s="97">
        <v>0</v>
      </c>
      <c r="L99" s="97">
        <v>150000</v>
      </c>
    </row>
    <row r="100" spans="1:12" x14ac:dyDescent="0.25">
      <c r="A100" s="97" t="s">
        <v>535</v>
      </c>
      <c r="B100" s="98" t="s">
        <v>353</v>
      </c>
      <c r="C100" s="97">
        <v>4650564.8999999873</v>
      </c>
      <c r="D100" s="97">
        <v>248652.29999999987</v>
      </c>
      <c r="E100" s="97">
        <v>151623.46</v>
      </c>
      <c r="F100" s="97">
        <v>12602517.370000033</v>
      </c>
      <c r="G100" s="97">
        <v>3343985.8399999905</v>
      </c>
      <c r="H100" s="97">
        <v>0</v>
      </c>
      <c r="I100" s="97">
        <v>0</v>
      </c>
      <c r="J100" s="97">
        <v>1129289.7699999998</v>
      </c>
      <c r="K100" s="97">
        <v>0</v>
      </c>
      <c r="L100" s="97">
        <v>22126633.640000012</v>
      </c>
    </row>
    <row r="101" spans="1:12" ht="30" x14ac:dyDescent="0.25">
      <c r="A101" s="97" t="s">
        <v>536</v>
      </c>
      <c r="B101" s="98" t="s">
        <v>354</v>
      </c>
      <c r="C101" s="97">
        <v>177528.06000000023</v>
      </c>
      <c r="D101" s="97">
        <v>0</v>
      </c>
      <c r="E101" s="97">
        <v>0</v>
      </c>
      <c r="F101" s="97">
        <v>77984197.329988167</v>
      </c>
      <c r="G101" s="97">
        <v>0</v>
      </c>
      <c r="H101" s="97">
        <v>0</v>
      </c>
      <c r="I101" s="97">
        <v>0</v>
      </c>
      <c r="J101" s="97">
        <v>0</v>
      </c>
      <c r="K101" s="97">
        <v>0</v>
      </c>
      <c r="L101" s="97">
        <v>78161725.389988169</v>
      </c>
    </row>
    <row r="102" spans="1:12" x14ac:dyDescent="0.25">
      <c r="A102" s="97" t="s">
        <v>537</v>
      </c>
      <c r="B102" s="98" t="s">
        <v>355</v>
      </c>
      <c r="C102" s="97">
        <v>56600747.549979895</v>
      </c>
      <c r="D102" s="97">
        <v>3000</v>
      </c>
      <c r="E102" s="97">
        <v>14019.76</v>
      </c>
      <c r="F102" s="97">
        <v>0</v>
      </c>
      <c r="G102" s="97">
        <v>0</v>
      </c>
      <c r="H102" s="97">
        <v>0</v>
      </c>
      <c r="I102" s="97">
        <v>0</v>
      </c>
      <c r="J102" s="97">
        <v>0</v>
      </c>
      <c r="K102" s="97">
        <v>0</v>
      </c>
      <c r="L102" s="97">
        <v>56617767.309979893</v>
      </c>
    </row>
    <row r="103" spans="1:12" x14ac:dyDescent="0.25">
      <c r="A103" s="97" t="s">
        <v>538</v>
      </c>
      <c r="B103" s="98" t="s">
        <v>356</v>
      </c>
      <c r="C103" s="97">
        <v>0</v>
      </c>
      <c r="D103" s="97">
        <v>0</v>
      </c>
      <c r="E103" s="97">
        <v>0</v>
      </c>
      <c r="F103" s="97">
        <v>927832.37000000139</v>
      </c>
      <c r="G103" s="97">
        <v>927301.58999999322</v>
      </c>
      <c r="H103" s="97">
        <v>0</v>
      </c>
      <c r="I103" s="97">
        <v>0</v>
      </c>
      <c r="J103" s="97">
        <v>0</v>
      </c>
      <c r="K103" s="97">
        <v>0</v>
      </c>
      <c r="L103" s="97">
        <v>1855133.9599999946</v>
      </c>
    </row>
    <row r="104" spans="1:12" ht="30" x14ac:dyDescent="0.25">
      <c r="A104" s="97" t="s">
        <v>539</v>
      </c>
      <c r="B104" s="98" t="s">
        <v>357</v>
      </c>
      <c r="C104" s="97">
        <v>130721.9</v>
      </c>
      <c r="D104" s="97">
        <v>135360.80000000002</v>
      </c>
      <c r="E104" s="97">
        <v>11317.109999999999</v>
      </c>
      <c r="F104" s="97">
        <v>0</v>
      </c>
      <c r="G104" s="97">
        <v>0</v>
      </c>
      <c r="H104" s="97">
        <v>0</v>
      </c>
      <c r="I104" s="97">
        <v>0</v>
      </c>
      <c r="J104" s="97">
        <v>16838.61</v>
      </c>
      <c r="K104" s="97">
        <v>0</v>
      </c>
      <c r="L104" s="97">
        <v>294238.42</v>
      </c>
    </row>
    <row r="105" spans="1:12" ht="30" x14ac:dyDescent="0.25">
      <c r="A105" s="97" t="s">
        <v>540</v>
      </c>
      <c r="B105" s="98" t="s">
        <v>358</v>
      </c>
      <c r="C105" s="97">
        <v>187429.52999999997</v>
      </c>
      <c r="D105" s="97">
        <v>16138.4</v>
      </c>
      <c r="E105" s="97">
        <v>3000</v>
      </c>
      <c r="F105" s="97">
        <v>12829.8</v>
      </c>
      <c r="G105" s="97">
        <v>89029.540000000008</v>
      </c>
      <c r="H105" s="97">
        <v>0</v>
      </c>
      <c r="I105" s="97">
        <v>0</v>
      </c>
      <c r="J105" s="97">
        <v>167026.59</v>
      </c>
      <c r="K105" s="97">
        <v>0</v>
      </c>
      <c r="L105" s="97">
        <v>475453.86</v>
      </c>
    </row>
    <row r="106" spans="1:12" ht="30" x14ac:dyDescent="0.25">
      <c r="A106" s="97" t="s">
        <v>541</v>
      </c>
      <c r="B106" s="98" t="s">
        <v>359</v>
      </c>
      <c r="C106" s="97">
        <v>50770</v>
      </c>
      <c r="D106" s="97">
        <v>0</v>
      </c>
      <c r="E106" s="97">
        <v>0</v>
      </c>
      <c r="F106" s="97">
        <v>0</v>
      </c>
      <c r="G106" s="97">
        <v>0</v>
      </c>
      <c r="H106" s="97">
        <v>0</v>
      </c>
      <c r="I106" s="97">
        <v>0</v>
      </c>
      <c r="J106" s="97">
        <v>0</v>
      </c>
      <c r="K106" s="97">
        <v>0</v>
      </c>
      <c r="L106" s="97">
        <v>50770</v>
      </c>
    </row>
    <row r="107" spans="1:12" x14ac:dyDescent="0.25">
      <c r="A107" s="97" t="s">
        <v>542</v>
      </c>
      <c r="B107" s="98" t="s">
        <v>360</v>
      </c>
      <c r="C107" s="97">
        <v>1110182.25</v>
      </c>
      <c r="D107" s="97">
        <v>0</v>
      </c>
      <c r="E107" s="97">
        <v>0</v>
      </c>
      <c r="F107" s="97">
        <v>0</v>
      </c>
      <c r="G107" s="97">
        <v>0</v>
      </c>
      <c r="H107" s="97">
        <v>0</v>
      </c>
      <c r="I107" s="97">
        <v>0</v>
      </c>
      <c r="J107" s="97">
        <v>0</v>
      </c>
      <c r="K107" s="97">
        <v>0</v>
      </c>
      <c r="L107" s="97">
        <v>1110182.25</v>
      </c>
    </row>
    <row r="108" spans="1:12" ht="45" x14ac:dyDescent="0.25">
      <c r="A108" s="97" t="s">
        <v>543</v>
      </c>
      <c r="B108" s="98" t="s">
        <v>361</v>
      </c>
      <c r="C108" s="97">
        <v>0</v>
      </c>
      <c r="D108" s="97">
        <v>0</v>
      </c>
      <c r="E108" s="97">
        <v>0</v>
      </c>
      <c r="F108" s="97">
        <v>0</v>
      </c>
      <c r="G108" s="97">
        <v>0</v>
      </c>
      <c r="H108" s="97">
        <v>0</v>
      </c>
      <c r="I108" s="97">
        <v>0</v>
      </c>
      <c r="J108" s="97">
        <v>1623742.22</v>
      </c>
      <c r="K108" s="97">
        <v>0</v>
      </c>
      <c r="L108" s="97">
        <v>1623742.22</v>
      </c>
    </row>
    <row r="109" spans="1:12" x14ac:dyDescent="0.25">
      <c r="A109" s="97" t="s">
        <v>544</v>
      </c>
      <c r="B109" s="98" t="s">
        <v>545</v>
      </c>
      <c r="C109" s="97">
        <v>0</v>
      </c>
      <c r="D109" s="97">
        <v>0</v>
      </c>
      <c r="E109" s="97">
        <v>0</v>
      </c>
      <c r="F109" s="97">
        <v>0</v>
      </c>
      <c r="G109" s="97">
        <v>0</v>
      </c>
      <c r="H109" s="97">
        <v>0</v>
      </c>
      <c r="I109" s="97">
        <v>0</v>
      </c>
      <c r="J109" s="97">
        <v>979.74</v>
      </c>
      <c r="K109" s="97">
        <v>0</v>
      </c>
      <c r="L109" s="97">
        <v>979.74</v>
      </c>
    </row>
    <row r="110" spans="1:12" ht="45" x14ac:dyDescent="0.25">
      <c r="A110" s="97" t="s">
        <v>546</v>
      </c>
      <c r="B110" s="98" t="s">
        <v>362</v>
      </c>
      <c r="C110" s="97">
        <v>0</v>
      </c>
      <c r="D110" s="97">
        <v>0</v>
      </c>
      <c r="E110" s="97">
        <v>0</v>
      </c>
      <c r="F110" s="97">
        <v>0</v>
      </c>
      <c r="G110" s="97">
        <v>4991527.3</v>
      </c>
      <c r="H110" s="97">
        <v>0</v>
      </c>
      <c r="I110" s="97">
        <v>0</v>
      </c>
      <c r="J110" s="97">
        <v>0</v>
      </c>
      <c r="K110" s="97">
        <v>0</v>
      </c>
      <c r="L110" s="97">
        <v>4991527.3</v>
      </c>
    </row>
    <row r="111" spans="1:12" ht="30" x14ac:dyDescent="0.25">
      <c r="A111" s="97" t="s">
        <v>547</v>
      </c>
      <c r="B111" s="98" t="s">
        <v>363</v>
      </c>
      <c r="C111" s="97">
        <v>0</v>
      </c>
      <c r="D111" s="97">
        <v>0</v>
      </c>
      <c r="E111" s="97">
        <v>0</v>
      </c>
      <c r="F111" s="97">
        <v>0</v>
      </c>
      <c r="G111" s="97">
        <v>0</v>
      </c>
      <c r="H111" s="97">
        <v>0</v>
      </c>
      <c r="I111" s="97">
        <v>0</v>
      </c>
      <c r="J111" s="97">
        <v>11995043.51</v>
      </c>
      <c r="K111" s="97">
        <v>0</v>
      </c>
      <c r="L111" s="97">
        <v>11995043.51</v>
      </c>
    </row>
    <row r="112" spans="1:12" ht="30" x14ac:dyDescent="0.25">
      <c r="A112" s="97" t="s">
        <v>548</v>
      </c>
      <c r="B112" s="98" t="s">
        <v>364</v>
      </c>
      <c r="C112" s="97">
        <v>47724.979999999996</v>
      </c>
      <c r="D112" s="97">
        <v>6267.2699999999995</v>
      </c>
      <c r="E112" s="97">
        <v>0</v>
      </c>
      <c r="F112" s="97">
        <v>16641.18</v>
      </c>
      <c r="G112" s="97">
        <v>0</v>
      </c>
      <c r="H112" s="97">
        <v>0</v>
      </c>
      <c r="I112" s="97">
        <v>0</v>
      </c>
      <c r="J112" s="97">
        <v>632998.96</v>
      </c>
      <c r="K112" s="97">
        <v>0</v>
      </c>
      <c r="L112" s="97">
        <v>703632.3899999999</v>
      </c>
    </row>
    <row r="113" spans="1:12" x14ac:dyDescent="0.25">
      <c r="A113" s="97" t="s">
        <v>549</v>
      </c>
      <c r="B113" s="98" t="s">
        <v>365</v>
      </c>
      <c r="C113" s="97">
        <v>0</v>
      </c>
      <c r="D113" s="97">
        <v>0</v>
      </c>
      <c r="E113" s="97">
        <v>0</v>
      </c>
      <c r="F113" s="97">
        <v>0</v>
      </c>
      <c r="G113" s="97">
        <v>0</v>
      </c>
      <c r="H113" s="97">
        <v>0</v>
      </c>
      <c r="I113" s="97">
        <v>0</v>
      </c>
      <c r="J113" s="97">
        <v>16684.36</v>
      </c>
      <c r="K113" s="97">
        <v>0</v>
      </c>
      <c r="L113" s="97">
        <v>16684.36</v>
      </c>
    </row>
    <row r="114" spans="1:12" x14ac:dyDescent="0.25">
      <c r="A114" s="97" t="s">
        <v>550</v>
      </c>
      <c r="B114" s="98" t="s">
        <v>366</v>
      </c>
      <c r="C114" s="97">
        <v>0</v>
      </c>
      <c r="D114" s="97">
        <v>0</v>
      </c>
      <c r="E114" s="97">
        <v>0</v>
      </c>
      <c r="F114" s="97">
        <v>0</v>
      </c>
      <c r="G114" s="97">
        <v>0</v>
      </c>
      <c r="H114" s="97">
        <v>0</v>
      </c>
      <c r="I114" s="97">
        <v>0</v>
      </c>
      <c r="J114" s="97">
        <v>513701.74999999988</v>
      </c>
      <c r="K114" s="97">
        <v>0</v>
      </c>
      <c r="L114" s="97">
        <v>513701.74999999988</v>
      </c>
    </row>
    <row r="115" spans="1:12" x14ac:dyDescent="0.25">
      <c r="A115" s="97" t="s">
        <v>551</v>
      </c>
      <c r="B115" s="98" t="s">
        <v>367</v>
      </c>
      <c r="C115" s="97">
        <v>2936595.93</v>
      </c>
      <c r="D115" s="97">
        <v>1200170.05</v>
      </c>
      <c r="E115" s="97">
        <v>293143.8000000001</v>
      </c>
      <c r="F115" s="97">
        <v>2029954.0999999954</v>
      </c>
      <c r="G115" s="97">
        <v>264823.73999999987</v>
      </c>
      <c r="H115" s="97">
        <v>0</v>
      </c>
      <c r="I115" s="97">
        <v>14588.66</v>
      </c>
      <c r="J115" s="97">
        <v>1576075.9499999976</v>
      </c>
      <c r="K115" s="97">
        <v>147888.34000000003</v>
      </c>
      <c r="L115" s="97">
        <v>8463240.5699999928</v>
      </c>
    </row>
    <row r="116" spans="1:12" x14ac:dyDescent="0.25">
      <c r="A116" s="97" t="s">
        <v>552</v>
      </c>
      <c r="B116" s="98" t="s">
        <v>553</v>
      </c>
      <c r="C116" s="97">
        <v>34</v>
      </c>
      <c r="D116" s="97">
        <v>0</v>
      </c>
      <c r="E116" s="97">
        <v>0</v>
      </c>
      <c r="F116" s="97">
        <v>0</v>
      </c>
      <c r="G116" s="97">
        <v>0</v>
      </c>
      <c r="H116" s="97">
        <v>0</v>
      </c>
      <c r="I116" s="97">
        <v>0</v>
      </c>
      <c r="J116" s="97">
        <v>0</v>
      </c>
      <c r="K116" s="97">
        <v>0</v>
      </c>
      <c r="L116" s="97">
        <v>34</v>
      </c>
    </row>
    <row r="117" spans="1:12" x14ac:dyDescent="0.25">
      <c r="A117" s="97" t="s">
        <v>554</v>
      </c>
      <c r="B117" s="98" t="s">
        <v>368</v>
      </c>
      <c r="C117" s="97">
        <v>227818.17999999996</v>
      </c>
      <c r="D117" s="97">
        <v>7687.27</v>
      </c>
      <c r="E117" s="97">
        <v>3053.75</v>
      </c>
      <c r="F117" s="97">
        <v>35396.79</v>
      </c>
      <c r="G117" s="97">
        <v>11328.230000000001</v>
      </c>
      <c r="H117" s="97">
        <v>0</v>
      </c>
      <c r="I117" s="97">
        <v>10534</v>
      </c>
      <c r="J117" s="97">
        <v>1039991.3899999998</v>
      </c>
      <c r="K117" s="97">
        <v>22470.6</v>
      </c>
      <c r="L117" s="97">
        <v>1358280.2099999997</v>
      </c>
    </row>
    <row r="118" spans="1:12" ht="30" x14ac:dyDescent="0.25">
      <c r="A118" s="97" t="s">
        <v>555</v>
      </c>
      <c r="B118" s="98" t="s">
        <v>369</v>
      </c>
      <c r="C118" s="97">
        <v>0</v>
      </c>
      <c r="D118" s="97">
        <v>0</v>
      </c>
      <c r="E118" s="97">
        <v>0</v>
      </c>
      <c r="F118" s="97">
        <v>0</v>
      </c>
      <c r="G118" s="97">
        <v>782289.39</v>
      </c>
      <c r="H118" s="97">
        <v>0</v>
      </c>
      <c r="I118" s="97">
        <v>0</v>
      </c>
      <c r="J118" s="97">
        <v>162652.47</v>
      </c>
      <c r="K118" s="97">
        <v>0</v>
      </c>
      <c r="L118" s="97">
        <v>944941.86</v>
      </c>
    </row>
    <row r="119" spans="1:12" x14ac:dyDescent="0.25">
      <c r="A119" s="97" t="s">
        <v>556</v>
      </c>
      <c r="B119" s="98" t="s">
        <v>370</v>
      </c>
      <c r="C119" s="97">
        <v>173418.93</v>
      </c>
      <c r="D119" s="97">
        <v>2129.66</v>
      </c>
      <c r="E119" s="97">
        <v>12102.949999999997</v>
      </c>
      <c r="F119" s="97">
        <v>1033894.02</v>
      </c>
      <c r="G119" s="97">
        <v>10045.94</v>
      </c>
      <c r="H119" s="97">
        <v>0</v>
      </c>
      <c r="I119" s="97">
        <v>0</v>
      </c>
      <c r="J119" s="97">
        <v>2565197.7499999991</v>
      </c>
      <c r="K119" s="97">
        <v>-211448.7</v>
      </c>
      <c r="L119" s="97">
        <v>3585340.5499999989</v>
      </c>
    </row>
    <row r="120" spans="1:12" x14ac:dyDescent="0.25">
      <c r="A120" s="97" t="s">
        <v>557</v>
      </c>
      <c r="B120" s="98" t="s">
        <v>371</v>
      </c>
      <c r="C120" s="97">
        <v>29594.219999999998</v>
      </c>
      <c r="D120" s="97">
        <v>0</v>
      </c>
      <c r="E120" s="97">
        <v>0</v>
      </c>
      <c r="F120" s="97">
        <v>13555</v>
      </c>
      <c r="G120" s="97">
        <v>4043.94</v>
      </c>
      <c r="H120" s="97">
        <v>0</v>
      </c>
      <c r="I120" s="97">
        <v>0</v>
      </c>
      <c r="J120" s="97">
        <v>251522.9</v>
      </c>
      <c r="K120" s="97">
        <v>120750.85</v>
      </c>
      <c r="L120" s="97">
        <v>419466.91000000003</v>
      </c>
    </row>
    <row r="121" spans="1:12" x14ac:dyDescent="0.25">
      <c r="A121" s="97" t="s">
        <v>558</v>
      </c>
      <c r="B121" s="98" t="s">
        <v>372</v>
      </c>
      <c r="C121" s="97">
        <v>107970.69</v>
      </c>
      <c r="D121" s="97">
        <v>14125.9</v>
      </c>
      <c r="E121" s="97">
        <v>2845</v>
      </c>
      <c r="F121" s="97">
        <v>5150.0200000000004</v>
      </c>
      <c r="G121" s="97">
        <v>0</v>
      </c>
      <c r="H121" s="97">
        <v>0</v>
      </c>
      <c r="I121" s="97">
        <v>0</v>
      </c>
      <c r="J121" s="97">
        <v>83662.359999999986</v>
      </c>
      <c r="K121" s="97">
        <v>1300</v>
      </c>
      <c r="L121" s="97">
        <v>215053.96999999997</v>
      </c>
    </row>
    <row r="122" spans="1:12" x14ac:dyDescent="0.25">
      <c r="A122" s="97" t="s">
        <v>559</v>
      </c>
      <c r="B122" s="98" t="s">
        <v>373</v>
      </c>
      <c r="C122" s="97">
        <v>120646.46999999999</v>
      </c>
      <c r="D122" s="97">
        <v>0</v>
      </c>
      <c r="E122" s="97">
        <v>0</v>
      </c>
      <c r="F122" s="97">
        <v>19941.900000000001</v>
      </c>
      <c r="G122" s="97">
        <v>18412.5</v>
      </c>
      <c r="H122" s="97">
        <v>0</v>
      </c>
      <c r="I122" s="97">
        <v>0</v>
      </c>
      <c r="J122" s="97">
        <v>210659.12999999998</v>
      </c>
      <c r="K122" s="97">
        <v>3670</v>
      </c>
      <c r="L122" s="97">
        <v>373330</v>
      </c>
    </row>
    <row r="123" spans="1:12" x14ac:dyDescent="0.25">
      <c r="A123" s="97" t="s">
        <v>560</v>
      </c>
      <c r="B123" s="98" t="s">
        <v>374</v>
      </c>
      <c r="C123" s="97">
        <v>6793944.2699999986</v>
      </c>
      <c r="D123" s="97">
        <v>467229.32000000007</v>
      </c>
      <c r="E123" s="97">
        <v>472750.21</v>
      </c>
      <c r="F123" s="97">
        <v>1119258.5999999999</v>
      </c>
      <c r="G123" s="97">
        <v>397537.19</v>
      </c>
      <c r="H123" s="97">
        <v>0</v>
      </c>
      <c r="I123" s="97">
        <v>0</v>
      </c>
      <c r="J123" s="97">
        <v>1920645.4500000004</v>
      </c>
      <c r="K123" s="97">
        <v>0</v>
      </c>
      <c r="L123" s="97">
        <v>11171365.039999999</v>
      </c>
    </row>
    <row r="124" spans="1:12" x14ac:dyDescent="0.25">
      <c r="A124" s="97" t="s">
        <v>561</v>
      </c>
      <c r="B124" s="98" t="s">
        <v>375</v>
      </c>
      <c r="C124" s="97">
        <v>2995</v>
      </c>
      <c r="D124" s="97">
        <v>0</v>
      </c>
      <c r="E124" s="97">
        <v>0</v>
      </c>
      <c r="F124" s="97">
        <v>0</v>
      </c>
      <c r="G124" s="97">
        <v>0</v>
      </c>
      <c r="H124" s="97">
        <v>0</v>
      </c>
      <c r="I124" s="97">
        <v>0</v>
      </c>
      <c r="J124" s="97">
        <v>658.9</v>
      </c>
      <c r="K124" s="97">
        <v>0</v>
      </c>
      <c r="L124" s="97">
        <v>3653.9</v>
      </c>
    </row>
    <row r="125" spans="1:12" x14ac:dyDescent="0.25">
      <c r="A125" s="97" t="s">
        <v>562</v>
      </c>
      <c r="B125" s="98" t="s">
        <v>376</v>
      </c>
      <c r="C125" s="97">
        <v>145957.53999999998</v>
      </c>
      <c r="D125" s="97">
        <v>43138.979999999996</v>
      </c>
      <c r="E125" s="97">
        <v>4708.95</v>
      </c>
      <c r="F125" s="97">
        <v>38281.03</v>
      </c>
      <c r="G125" s="97">
        <v>17249</v>
      </c>
      <c r="H125" s="97">
        <v>0</v>
      </c>
      <c r="I125" s="97">
        <v>0</v>
      </c>
      <c r="J125" s="97">
        <v>298274.8</v>
      </c>
      <c r="K125" s="97">
        <v>0</v>
      </c>
      <c r="L125" s="97">
        <v>547610.29999999993</v>
      </c>
    </row>
    <row r="126" spans="1:12" x14ac:dyDescent="0.25">
      <c r="A126" s="97" t="s">
        <v>563</v>
      </c>
      <c r="B126" s="98" t="s">
        <v>377</v>
      </c>
      <c r="C126" s="97">
        <v>10406.199999999997</v>
      </c>
      <c r="D126" s="97">
        <v>883.44</v>
      </c>
      <c r="E126" s="97">
        <v>0</v>
      </c>
      <c r="F126" s="97">
        <v>145.02000000000001</v>
      </c>
      <c r="G126" s="97">
        <v>0</v>
      </c>
      <c r="H126" s="97">
        <v>0</v>
      </c>
      <c r="I126" s="97">
        <v>0</v>
      </c>
      <c r="J126" s="97">
        <v>9021.3200000000015</v>
      </c>
      <c r="K126" s="97">
        <v>0</v>
      </c>
      <c r="L126" s="97">
        <v>20455.98</v>
      </c>
    </row>
    <row r="127" spans="1:12" x14ac:dyDescent="0.25">
      <c r="A127" s="97" t="s">
        <v>564</v>
      </c>
      <c r="B127" s="98" t="s">
        <v>378</v>
      </c>
      <c r="C127" s="97">
        <v>213270.74000000002</v>
      </c>
      <c r="D127" s="97">
        <v>45658</v>
      </c>
      <c r="E127" s="97">
        <v>0</v>
      </c>
      <c r="F127" s="97">
        <v>11335.99</v>
      </c>
      <c r="G127" s="97">
        <v>5526.23</v>
      </c>
      <c r="H127" s="97">
        <v>0</v>
      </c>
      <c r="I127" s="97">
        <v>0</v>
      </c>
      <c r="J127" s="97">
        <v>63564.820000000007</v>
      </c>
      <c r="K127" s="97">
        <v>0</v>
      </c>
      <c r="L127" s="97">
        <v>339355.78</v>
      </c>
    </row>
    <row r="128" spans="1:12" x14ac:dyDescent="0.25">
      <c r="A128" s="97" t="s">
        <v>565</v>
      </c>
      <c r="B128" s="98" t="s">
        <v>379</v>
      </c>
      <c r="C128" s="97">
        <v>955321.66000000038</v>
      </c>
      <c r="D128" s="97">
        <v>68209.350000000006</v>
      </c>
      <c r="E128" s="97">
        <v>42126.43</v>
      </c>
      <c r="F128" s="97">
        <v>131797.63</v>
      </c>
      <c r="G128" s="97">
        <v>36700.819999999992</v>
      </c>
      <c r="H128" s="97">
        <v>0</v>
      </c>
      <c r="I128" s="97">
        <v>0</v>
      </c>
      <c r="J128" s="97">
        <v>346743.6</v>
      </c>
      <c r="K128" s="97">
        <v>0</v>
      </c>
      <c r="L128" s="97">
        <v>1580899.4900000002</v>
      </c>
    </row>
    <row r="129" spans="1:12" x14ac:dyDescent="0.25">
      <c r="A129" s="97" t="s">
        <v>566</v>
      </c>
      <c r="B129" s="98" t="s">
        <v>380</v>
      </c>
      <c r="C129" s="97">
        <v>315018.04000000004</v>
      </c>
      <c r="D129" s="97">
        <v>19306.629999999997</v>
      </c>
      <c r="E129" s="97">
        <v>9844.7000000000007</v>
      </c>
      <c r="F129" s="97">
        <v>45524.54</v>
      </c>
      <c r="G129" s="97">
        <v>14613.08</v>
      </c>
      <c r="H129" s="97">
        <v>0</v>
      </c>
      <c r="I129" s="97">
        <v>0</v>
      </c>
      <c r="J129" s="97">
        <v>116141.59</v>
      </c>
      <c r="K129" s="97">
        <v>4330</v>
      </c>
      <c r="L129" s="97">
        <v>524778.58000000007</v>
      </c>
    </row>
    <row r="130" spans="1:12" x14ac:dyDescent="0.25">
      <c r="A130" s="97" t="s">
        <v>567</v>
      </c>
      <c r="B130" s="98" t="s">
        <v>381</v>
      </c>
      <c r="C130" s="97">
        <v>36075.320000000007</v>
      </c>
      <c r="D130" s="97">
        <v>480</v>
      </c>
      <c r="E130" s="97">
        <v>389</v>
      </c>
      <c r="F130" s="97">
        <v>3526.1499999999996</v>
      </c>
      <c r="G130" s="97">
        <v>4977.5600000000004</v>
      </c>
      <c r="H130" s="97">
        <v>0</v>
      </c>
      <c r="I130" s="97">
        <v>0</v>
      </c>
      <c r="J130" s="97">
        <v>47017.649999999987</v>
      </c>
      <c r="K130" s="97">
        <v>0</v>
      </c>
      <c r="L130" s="97">
        <v>92465.68</v>
      </c>
    </row>
    <row r="131" spans="1:12" ht="30" x14ac:dyDescent="0.25">
      <c r="A131" s="97" t="s">
        <v>568</v>
      </c>
      <c r="B131" s="98" t="s">
        <v>382</v>
      </c>
      <c r="C131" s="97">
        <v>283319.13</v>
      </c>
      <c r="D131" s="97">
        <v>21079.999999999996</v>
      </c>
      <c r="E131" s="97">
        <v>9590.5</v>
      </c>
      <c r="F131" s="97">
        <v>19828.759999999998</v>
      </c>
      <c r="G131" s="97">
        <v>497.16</v>
      </c>
      <c r="H131" s="97">
        <v>0</v>
      </c>
      <c r="I131" s="97">
        <v>0</v>
      </c>
      <c r="J131" s="97">
        <v>76585.41</v>
      </c>
      <c r="K131" s="97">
        <v>0</v>
      </c>
      <c r="L131" s="97">
        <v>410900.95999999996</v>
      </c>
    </row>
    <row r="132" spans="1:12" x14ac:dyDescent="0.25">
      <c r="A132" s="97" t="s">
        <v>569</v>
      </c>
      <c r="B132" s="98" t="s">
        <v>383</v>
      </c>
      <c r="C132" s="97">
        <v>1350568.5799999994</v>
      </c>
      <c r="D132" s="97">
        <v>89503.23</v>
      </c>
      <c r="E132" s="97">
        <v>51770.17</v>
      </c>
      <c r="F132" s="97">
        <v>87174.39</v>
      </c>
      <c r="G132" s="97">
        <v>55281.8</v>
      </c>
      <c r="H132" s="97">
        <v>0</v>
      </c>
      <c r="I132" s="97">
        <v>0</v>
      </c>
      <c r="J132" s="97">
        <v>870566.59999999974</v>
      </c>
      <c r="K132" s="97">
        <v>0</v>
      </c>
      <c r="L132" s="97">
        <v>2504864.7699999991</v>
      </c>
    </row>
    <row r="133" spans="1:12" ht="30" customHeight="1" x14ac:dyDescent="0.25">
      <c r="A133" s="97" t="s">
        <v>653</v>
      </c>
      <c r="B133" s="98" t="s">
        <v>663</v>
      </c>
      <c r="C133" s="97">
        <v>0</v>
      </c>
      <c r="D133" s="97">
        <v>0</v>
      </c>
      <c r="E133" s="97">
        <v>0</v>
      </c>
      <c r="F133" s="97">
        <v>0</v>
      </c>
      <c r="G133" s="97">
        <v>29497.22</v>
      </c>
      <c r="H133" s="97">
        <v>0</v>
      </c>
      <c r="I133" s="97">
        <v>0</v>
      </c>
      <c r="J133" s="97">
        <v>6489.39</v>
      </c>
      <c r="K133" s="97">
        <v>0</v>
      </c>
      <c r="L133" s="97">
        <v>35986.61</v>
      </c>
    </row>
    <row r="134" spans="1:12" x14ac:dyDescent="0.25">
      <c r="A134" s="97" t="s">
        <v>570</v>
      </c>
      <c r="B134" s="98" t="s">
        <v>384</v>
      </c>
      <c r="C134" s="97">
        <v>1143</v>
      </c>
      <c r="D134" s="97">
        <v>439594.63</v>
      </c>
      <c r="E134" s="97">
        <v>0</v>
      </c>
      <c r="F134" s="97">
        <v>3030188.4799999995</v>
      </c>
      <c r="G134" s="97">
        <v>3455975.0400000005</v>
      </c>
      <c r="H134" s="97">
        <v>0</v>
      </c>
      <c r="I134" s="97">
        <v>0</v>
      </c>
      <c r="J134" s="97">
        <v>10724439.610000001</v>
      </c>
      <c r="K134" s="97">
        <v>0</v>
      </c>
      <c r="L134" s="97">
        <v>17651340.760000002</v>
      </c>
    </row>
    <row r="135" spans="1:12" x14ac:dyDescent="0.25">
      <c r="A135" s="97" t="s">
        <v>571</v>
      </c>
      <c r="B135" s="98" t="s">
        <v>385</v>
      </c>
      <c r="C135" s="97">
        <v>435540.6</v>
      </c>
      <c r="D135" s="97">
        <v>113965.59</v>
      </c>
      <c r="E135" s="97">
        <v>0</v>
      </c>
      <c r="F135" s="97">
        <v>414303.06</v>
      </c>
      <c r="G135" s="97">
        <v>0</v>
      </c>
      <c r="H135" s="97">
        <v>0</v>
      </c>
      <c r="I135" s="97">
        <v>0</v>
      </c>
      <c r="J135" s="97">
        <v>68517.290000000008</v>
      </c>
      <c r="K135" s="97">
        <v>0</v>
      </c>
      <c r="L135" s="97">
        <v>1032326.54</v>
      </c>
    </row>
    <row r="136" spans="1:12" ht="30" x14ac:dyDescent="0.25">
      <c r="A136" s="97" t="s">
        <v>572</v>
      </c>
      <c r="B136" s="98" t="s">
        <v>386</v>
      </c>
      <c r="C136" s="97">
        <v>403213.93</v>
      </c>
      <c r="D136" s="97">
        <v>0</v>
      </c>
      <c r="E136" s="97">
        <v>0</v>
      </c>
      <c r="F136" s="97">
        <v>0</v>
      </c>
      <c r="G136" s="97">
        <v>43395.37</v>
      </c>
      <c r="H136" s="97">
        <v>0</v>
      </c>
      <c r="I136" s="97">
        <v>0</v>
      </c>
      <c r="J136" s="97">
        <v>732648.91</v>
      </c>
      <c r="K136" s="97">
        <v>0</v>
      </c>
      <c r="L136" s="97">
        <v>1179258.21</v>
      </c>
    </row>
    <row r="137" spans="1:12" x14ac:dyDescent="0.25">
      <c r="A137" s="97" t="s">
        <v>654</v>
      </c>
      <c r="B137" s="98" t="s">
        <v>664</v>
      </c>
      <c r="C137" s="97">
        <v>0</v>
      </c>
      <c r="D137" s="97">
        <v>0</v>
      </c>
      <c r="E137" s="97">
        <v>0</v>
      </c>
      <c r="F137" s="97">
        <v>0</v>
      </c>
      <c r="G137" s="97">
        <v>0</v>
      </c>
      <c r="H137" s="97">
        <v>0</v>
      </c>
      <c r="I137" s="97">
        <v>0</v>
      </c>
      <c r="J137" s="97">
        <v>15250</v>
      </c>
      <c r="K137" s="97">
        <v>0</v>
      </c>
      <c r="L137" s="97">
        <v>15250</v>
      </c>
    </row>
    <row r="138" spans="1:12" x14ac:dyDescent="0.25">
      <c r="A138" s="97" t="s">
        <v>573</v>
      </c>
      <c r="B138" s="98" t="s">
        <v>387</v>
      </c>
      <c r="C138" s="97">
        <v>467656.72999999986</v>
      </c>
      <c r="D138" s="97">
        <v>1591.49</v>
      </c>
      <c r="E138" s="97">
        <v>1782.71</v>
      </c>
      <c r="F138" s="97">
        <v>85993.070000000094</v>
      </c>
      <c r="G138" s="97">
        <v>29293.330000000013</v>
      </c>
      <c r="H138" s="97">
        <v>0</v>
      </c>
      <c r="I138" s="97">
        <v>648.28</v>
      </c>
      <c r="J138" s="97">
        <v>220258.65000000002</v>
      </c>
      <c r="K138" s="97">
        <v>8061.6299999999992</v>
      </c>
      <c r="L138" s="97">
        <v>815285.89</v>
      </c>
    </row>
    <row r="139" spans="1:12" x14ac:dyDescent="0.25">
      <c r="A139" s="97" t="s">
        <v>574</v>
      </c>
      <c r="B139" s="98" t="s">
        <v>388</v>
      </c>
      <c r="C139" s="97">
        <v>626</v>
      </c>
      <c r="D139" s="97">
        <v>0</v>
      </c>
      <c r="E139" s="97">
        <v>0</v>
      </c>
      <c r="F139" s="97">
        <v>0</v>
      </c>
      <c r="G139" s="97">
        <v>0</v>
      </c>
      <c r="H139" s="97">
        <v>0</v>
      </c>
      <c r="I139" s="97">
        <v>0</v>
      </c>
      <c r="J139" s="97">
        <v>7510.4400000000005</v>
      </c>
      <c r="K139" s="97">
        <v>0</v>
      </c>
      <c r="L139" s="97">
        <v>8136.4400000000005</v>
      </c>
    </row>
    <row r="140" spans="1:12" x14ac:dyDescent="0.25">
      <c r="A140" s="97" t="s">
        <v>655</v>
      </c>
      <c r="B140" s="98" t="s">
        <v>665</v>
      </c>
      <c r="C140" s="97">
        <v>0</v>
      </c>
      <c r="D140" s="97">
        <v>0</v>
      </c>
      <c r="E140" s="97">
        <v>0</v>
      </c>
      <c r="F140" s="97">
        <v>0</v>
      </c>
      <c r="G140" s="97">
        <v>0</v>
      </c>
      <c r="H140" s="97">
        <v>0</v>
      </c>
      <c r="I140" s="97">
        <v>0</v>
      </c>
      <c r="J140" s="97">
        <v>176306.59</v>
      </c>
      <c r="K140" s="97">
        <v>0</v>
      </c>
      <c r="L140" s="97">
        <v>176306.59</v>
      </c>
    </row>
    <row r="141" spans="1:12" ht="30" x14ac:dyDescent="0.25">
      <c r="A141" s="97" t="s">
        <v>575</v>
      </c>
      <c r="B141" s="98" t="s">
        <v>389</v>
      </c>
      <c r="C141" s="97">
        <v>0</v>
      </c>
      <c r="D141" s="97">
        <v>0</v>
      </c>
      <c r="E141" s="97">
        <v>0</v>
      </c>
      <c r="F141" s="97">
        <v>0</v>
      </c>
      <c r="G141" s="97">
        <v>0</v>
      </c>
      <c r="H141" s="97">
        <v>0</v>
      </c>
      <c r="I141" s="97">
        <v>0</v>
      </c>
      <c r="J141" s="97">
        <v>31274.400000000001</v>
      </c>
      <c r="K141" s="97">
        <v>0</v>
      </c>
      <c r="L141" s="97">
        <v>31274.400000000001</v>
      </c>
    </row>
    <row r="142" spans="1:12" x14ac:dyDescent="0.25">
      <c r="A142" s="97" t="s">
        <v>576</v>
      </c>
      <c r="B142" s="98" t="s">
        <v>390</v>
      </c>
      <c r="C142" s="97">
        <v>67660</v>
      </c>
      <c r="D142" s="97">
        <v>3470</v>
      </c>
      <c r="E142" s="97">
        <v>19110</v>
      </c>
      <c r="F142" s="97">
        <v>2500</v>
      </c>
      <c r="G142" s="97">
        <v>0</v>
      </c>
      <c r="H142" s="97">
        <v>0</v>
      </c>
      <c r="I142" s="97">
        <v>0</v>
      </c>
      <c r="J142" s="97">
        <v>11939.4</v>
      </c>
      <c r="K142" s="97">
        <v>0</v>
      </c>
      <c r="L142" s="97">
        <v>104679.4</v>
      </c>
    </row>
    <row r="143" spans="1:12" ht="30" x14ac:dyDescent="0.25">
      <c r="A143" s="97" t="s">
        <v>577</v>
      </c>
      <c r="B143" s="98" t="s">
        <v>391</v>
      </c>
      <c r="C143" s="97">
        <v>0</v>
      </c>
      <c r="D143" s="97">
        <v>0</v>
      </c>
      <c r="E143" s="97">
        <v>0</v>
      </c>
      <c r="F143" s="97">
        <v>3438.84</v>
      </c>
      <c r="G143" s="97">
        <v>0</v>
      </c>
      <c r="H143" s="97">
        <v>0</v>
      </c>
      <c r="I143" s="97">
        <v>0</v>
      </c>
      <c r="J143" s="97">
        <v>21756.55</v>
      </c>
      <c r="K143" s="97">
        <v>0</v>
      </c>
      <c r="L143" s="97">
        <v>25195.39</v>
      </c>
    </row>
    <row r="144" spans="1:12" ht="30" x14ac:dyDescent="0.25">
      <c r="A144" s="97" t="s">
        <v>578</v>
      </c>
      <c r="B144" s="98" t="s">
        <v>392</v>
      </c>
      <c r="C144" s="97">
        <v>0</v>
      </c>
      <c r="D144" s="97">
        <v>0</v>
      </c>
      <c r="E144" s="97">
        <v>0</v>
      </c>
      <c r="F144" s="97">
        <v>101407.06</v>
      </c>
      <c r="G144" s="97">
        <v>491690.22</v>
      </c>
      <c r="H144" s="97">
        <v>0</v>
      </c>
      <c r="I144" s="97">
        <v>0</v>
      </c>
      <c r="J144" s="97">
        <v>978584.67000000016</v>
      </c>
      <c r="K144" s="97">
        <v>0</v>
      </c>
      <c r="L144" s="97">
        <v>1571681.9500000002</v>
      </c>
    </row>
    <row r="145" spans="1:12" ht="30" x14ac:dyDescent="0.25">
      <c r="A145" s="97" t="s">
        <v>579</v>
      </c>
      <c r="B145" s="98" t="s">
        <v>393</v>
      </c>
      <c r="C145" s="97">
        <v>268</v>
      </c>
      <c r="D145" s="97">
        <v>0</v>
      </c>
      <c r="E145" s="97">
        <v>0</v>
      </c>
      <c r="F145" s="97">
        <v>0</v>
      </c>
      <c r="G145" s="97">
        <v>0</v>
      </c>
      <c r="H145" s="97">
        <v>0</v>
      </c>
      <c r="I145" s="97">
        <v>0</v>
      </c>
      <c r="J145" s="97">
        <v>1988695.3399999996</v>
      </c>
      <c r="K145" s="97">
        <v>0</v>
      </c>
      <c r="L145" s="97">
        <v>1988963.3399999996</v>
      </c>
    </row>
    <row r="146" spans="1:12" ht="45" x14ac:dyDescent="0.25">
      <c r="A146" s="97" t="s">
        <v>580</v>
      </c>
      <c r="B146" s="98" t="s">
        <v>394</v>
      </c>
      <c r="C146" s="97">
        <v>214295.55000000002</v>
      </c>
      <c r="D146" s="97">
        <v>179729.69</v>
      </c>
      <c r="E146" s="97">
        <v>45500</v>
      </c>
      <c r="F146" s="97">
        <v>0</v>
      </c>
      <c r="G146" s="97">
        <v>0</v>
      </c>
      <c r="H146" s="97">
        <v>0</v>
      </c>
      <c r="I146" s="97">
        <v>0</v>
      </c>
      <c r="J146" s="97">
        <v>0</v>
      </c>
      <c r="K146" s="97">
        <v>0</v>
      </c>
      <c r="L146" s="97">
        <v>439525.24</v>
      </c>
    </row>
    <row r="147" spans="1:12" ht="30" x14ac:dyDescent="0.25">
      <c r="A147" s="97" t="s">
        <v>581</v>
      </c>
      <c r="B147" s="98" t="s">
        <v>395</v>
      </c>
      <c r="C147" s="97">
        <v>683871.35</v>
      </c>
      <c r="D147" s="97">
        <v>118841</v>
      </c>
      <c r="E147" s="97">
        <v>24000</v>
      </c>
      <c r="F147" s="97">
        <v>0</v>
      </c>
      <c r="G147" s="97">
        <v>0</v>
      </c>
      <c r="H147" s="97">
        <v>0</v>
      </c>
      <c r="I147" s="97">
        <v>0</v>
      </c>
      <c r="J147" s="97">
        <v>6637.079999999999</v>
      </c>
      <c r="K147" s="97">
        <v>0</v>
      </c>
      <c r="L147" s="97">
        <v>833349.42999999993</v>
      </c>
    </row>
    <row r="148" spans="1:12" ht="30" customHeight="1" x14ac:dyDescent="0.25">
      <c r="A148" s="97" t="s">
        <v>656</v>
      </c>
      <c r="B148" s="98" t="s">
        <v>666</v>
      </c>
      <c r="C148" s="97">
        <v>88013.829999999987</v>
      </c>
      <c r="D148" s="97">
        <v>0</v>
      </c>
      <c r="E148" s="97">
        <v>0</v>
      </c>
      <c r="F148" s="97">
        <v>0</v>
      </c>
      <c r="G148" s="97">
        <v>0</v>
      </c>
      <c r="H148" s="97">
        <v>0</v>
      </c>
      <c r="I148" s="97">
        <v>0</v>
      </c>
      <c r="J148" s="97">
        <v>0</v>
      </c>
      <c r="K148" s="97">
        <v>0</v>
      </c>
      <c r="L148" s="97">
        <v>88013.829999999987</v>
      </c>
    </row>
    <row r="149" spans="1:12" ht="30" x14ac:dyDescent="0.25">
      <c r="A149" s="97" t="s">
        <v>582</v>
      </c>
      <c r="B149" s="98" t="s">
        <v>396</v>
      </c>
      <c r="C149" s="97">
        <v>0</v>
      </c>
      <c r="D149" s="97">
        <v>288774.33</v>
      </c>
      <c r="E149" s="97">
        <v>0</v>
      </c>
      <c r="F149" s="97">
        <v>0</v>
      </c>
      <c r="G149" s="97">
        <v>0</v>
      </c>
      <c r="H149" s="97">
        <v>0</v>
      </c>
      <c r="I149" s="97">
        <v>0</v>
      </c>
      <c r="J149" s="97">
        <v>0</v>
      </c>
      <c r="K149" s="97">
        <v>0</v>
      </c>
      <c r="L149" s="97">
        <v>288774.33</v>
      </c>
    </row>
    <row r="150" spans="1:12" ht="30" customHeight="1" x14ac:dyDescent="0.25">
      <c r="A150" s="97" t="s">
        <v>657</v>
      </c>
      <c r="B150" s="98" t="s">
        <v>667</v>
      </c>
      <c r="C150" s="97">
        <v>614686.96000000008</v>
      </c>
      <c r="D150" s="97">
        <v>0</v>
      </c>
      <c r="E150" s="97">
        <v>0</v>
      </c>
      <c r="F150" s="97">
        <v>0</v>
      </c>
      <c r="G150" s="97">
        <v>0</v>
      </c>
      <c r="H150" s="97">
        <v>0</v>
      </c>
      <c r="I150" s="97">
        <v>0</v>
      </c>
      <c r="J150" s="97">
        <v>22731.69</v>
      </c>
      <c r="K150" s="97">
        <v>0</v>
      </c>
      <c r="L150" s="97">
        <v>637418.65</v>
      </c>
    </row>
    <row r="151" spans="1:12" ht="30" x14ac:dyDescent="0.25">
      <c r="A151" s="97" t="s">
        <v>583</v>
      </c>
      <c r="B151" s="98" t="s">
        <v>397</v>
      </c>
      <c r="C151" s="97">
        <v>0</v>
      </c>
      <c r="D151" s="97">
        <v>2525</v>
      </c>
      <c r="E151" s="97">
        <v>0</v>
      </c>
      <c r="F151" s="97">
        <v>0</v>
      </c>
      <c r="G151" s="97">
        <v>0</v>
      </c>
      <c r="H151" s="97">
        <v>0</v>
      </c>
      <c r="I151" s="97">
        <v>0</v>
      </c>
      <c r="J151" s="97">
        <v>0</v>
      </c>
      <c r="K151" s="97">
        <v>0</v>
      </c>
      <c r="L151" s="97">
        <v>2525</v>
      </c>
    </row>
    <row r="152" spans="1:12" ht="30" customHeight="1" x14ac:dyDescent="0.25">
      <c r="A152" s="97" t="s">
        <v>617</v>
      </c>
      <c r="B152" s="98" t="s">
        <v>620</v>
      </c>
      <c r="C152" s="97">
        <v>20030</v>
      </c>
      <c r="D152" s="97">
        <v>0</v>
      </c>
      <c r="E152" s="97">
        <v>0</v>
      </c>
      <c r="F152" s="97">
        <v>0</v>
      </c>
      <c r="G152" s="97">
        <v>0</v>
      </c>
      <c r="H152" s="97">
        <v>0</v>
      </c>
      <c r="I152" s="97">
        <v>0</v>
      </c>
      <c r="J152" s="97">
        <v>0</v>
      </c>
      <c r="K152" s="97">
        <v>0</v>
      </c>
      <c r="L152" s="97">
        <v>20030</v>
      </c>
    </row>
    <row r="153" spans="1:12" ht="45" x14ac:dyDescent="0.25">
      <c r="A153" s="97" t="s">
        <v>584</v>
      </c>
      <c r="B153" s="98" t="s">
        <v>398</v>
      </c>
      <c r="C153" s="97">
        <v>42590.169999999991</v>
      </c>
      <c r="D153" s="97">
        <v>0</v>
      </c>
      <c r="E153" s="97">
        <v>0</v>
      </c>
      <c r="F153" s="97">
        <v>0</v>
      </c>
      <c r="G153" s="97">
        <v>0</v>
      </c>
      <c r="H153" s="97">
        <v>0</v>
      </c>
      <c r="I153" s="97">
        <v>0</v>
      </c>
      <c r="J153" s="97">
        <v>86226288.370000824</v>
      </c>
      <c r="K153" s="97">
        <v>0</v>
      </c>
      <c r="L153" s="97">
        <v>86268878.540000826</v>
      </c>
    </row>
    <row r="154" spans="1:12" ht="45" x14ac:dyDescent="0.25">
      <c r="A154" s="97" t="s">
        <v>585</v>
      </c>
      <c r="B154" s="98" t="s">
        <v>399</v>
      </c>
      <c r="C154" s="97">
        <v>2476.2800000000002</v>
      </c>
      <c r="D154" s="97">
        <v>0</v>
      </c>
      <c r="E154" s="97">
        <v>0</v>
      </c>
      <c r="F154" s="97">
        <v>0</v>
      </c>
      <c r="G154" s="97">
        <v>0</v>
      </c>
      <c r="H154" s="97">
        <v>0</v>
      </c>
      <c r="I154" s="97">
        <v>0</v>
      </c>
      <c r="J154" s="97">
        <v>11039774.239999959</v>
      </c>
      <c r="K154" s="97">
        <v>0</v>
      </c>
      <c r="L154" s="97">
        <v>11042250.519999959</v>
      </c>
    </row>
    <row r="155" spans="1:12" ht="45" x14ac:dyDescent="0.25">
      <c r="A155" s="97" t="s">
        <v>586</v>
      </c>
      <c r="B155" s="98" t="s">
        <v>400</v>
      </c>
      <c r="C155" s="97">
        <v>0</v>
      </c>
      <c r="D155" s="97">
        <v>0</v>
      </c>
      <c r="E155" s="97">
        <v>0</v>
      </c>
      <c r="F155" s="97">
        <v>0</v>
      </c>
      <c r="G155" s="97">
        <v>0</v>
      </c>
      <c r="H155" s="97">
        <v>0</v>
      </c>
      <c r="I155" s="97">
        <v>0</v>
      </c>
      <c r="J155" s="97">
        <v>4968380.0099999979</v>
      </c>
      <c r="K155" s="97">
        <v>0</v>
      </c>
      <c r="L155" s="97">
        <v>4968380.0099999979</v>
      </c>
    </row>
    <row r="156" spans="1:12" ht="45" x14ac:dyDescent="0.25">
      <c r="A156" s="97" t="s">
        <v>587</v>
      </c>
      <c r="B156" s="98" t="s">
        <v>401</v>
      </c>
      <c r="C156" s="97">
        <v>6187.79</v>
      </c>
      <c r="D156" s="97">
        <v>0</v>
      </c>
      <c r="E156" s="97">
        <v>0</v>
      </c>
      <c r="F156" s="97">
        <v>8887.0699999999979</v>
      </c>
      <c r="G156" s="97">
        <v>0</v>
      </c>
      <c r="H156" s="97">
        <v>0</v>
      </c>
      <c r="I156" s="97">
        <v>0</v>
      </c>
      <c r="J156" s="97">
        <v>41313.410000000003</v>
      </c>
      <c r="K156" s="97">
        <v>0</v>
      </c>
      <c r="L156" s="97">
        <v>56388.270000000004</v>
      </c>
    </row>
    <row r="157" spans="1:12" ht="45" x14ac:dyDescent="0.25">
      <c r="A157" s="97" t="s">
        <v>588</v>
      </c>
      <c r="B157" s="98" t="s">
        <v>402</v>
      </c>
      <c r="C157" s="97">
        <v>0</v>
      </c>
      <c r="D157" s="97">
        <v>0</v>
      </c>
      <c r="E157" s="97">
        <v>1000.47</v>
      </c>
      <c r="F157" s="97">
        <v>0</v>
      </c>
      <c r="G157" s="97">
        <v>0</v>
      </c>
      <c r="H157" s="97">
        <v>0</v>
      </c>
      <c r="I157" s="97">
        <v>0</v>
      </c>
      <c r="J157" s="97">
        <v>0</v>
      </c>
      <c r="K157" s="97">
        <v>0</v>
      </c>
      <c r="L157" s="97">
        <v>1000.47</v>
      </c>
    </row>
    <row r="158" spans="1:12" ht="30" x14ac:dyDescent="0.25">
      <c r="A158" s="97" t="s">
        <v>589</v>
      </c>
      <c r="B158" s="98" t="s">
        <v>403</v>
      </c>
      <c r="C158" s="97">
        <v>2500</v>
      </c>
      <c r="D158" s="97">
        <v>0</v>
      </c>
      <c r="E158" s="97">
        <v>0</v>
      </c>
      <c r="F158" s="97">
        <v>0</v>
      </c>
      <c r="G158" s="97">
        <v>0</v>
      </c>
      <c r="H158" s="97">
        <v>0</v>
      </c>
      <c r="I158" s="97">
        <v>0</v>
      </c>
      <c r="J158" s="97">
        <v>206950</v>
      </c>
      <c r="K158" s="97">
        <v>0</v>
      </c>
      <c r="L158" s="97">
        <v>209450</v>
      </c>
    </row>
    <row r="159" spans="1:12" x14ac:dyDescent="0.25">
      <c r="A159" s="97" t="s">
        <v>590</v>
      </c>
      <c r="B159" s="98" t="s">
        <v>404</v>
      </c>
      <c r="C159" s="97">
        <v>12689658.932675997</v>
      </c>
      <c r="D159" s="97">
        <v>1895834.8599999996</v>
      </c>
      <c r="E159" s="97">
        <v>504571.53999999992</v>
      </c>
      <c r="F159" s="97">
        <v>6291951.7965360004</v>
      </c>
      <c r="G159" s="97">
        <v>1389139</v>
      </c>
      <c r="H159" s="97">
        <v>155161.29078800019</v>
      </c>
      <c r="I159" s="97">
        <v>0</v>
      </c>
      <c r="J159" s="97">
        <v>758673055.45000625</v>
      </c>
      <c r="K159" s="97">
        <v>403495.5</v>
      </c>
      <c r="L159" s="97">
        <v>782002868.3700062</v>
      </c>
    </row>
    <row r="160" spans="1:12" ht="30.75" thickBot="1" x14ac:dyDescent="0.3">
      <c r="A160" s="97" t="s">
        <v>591</v>
      </c>
      <c r="B160" s="98" t="s">
        <v>405</v>
      </c>
      <c r="C160" s="97">
        <v>0</v>
      </c>
      <c r="D160" s="97">
        <v>0</v>
      </c>
      <c r="E160" s="97">
        <v>0</v>
      </c>
      <c r="F160" s="97">
        <v>0</v>
      </c>
      <c r="G160" s="97">
        <v>0</v>
      </c>
      <c r="H160" s="97">
        <v>0</v>
      </c>
      <c r="I160" s="97">
        <v>0</v>
      </c>
      <c r="J160" s="97">
        <v>8520</v>
      </c>
      <c r="K160" s="97">
        <v>0</v>
      </c>
      <c r="L160" s="97">
        <v>8520</v>
      </c>
    </row>
    <row r="161" spans="1:12" ht="15" customHeight="1" x14ac:dyDescent="0.25">
      <c r="A161" s="123" t="s">
        <v>406</v>
      </c>
      <c r="B161" s="126" t="s">
        <v>407</v>
      </c>
      <c r="C161" s="134" t="s">
        <v>256</v>
      </c>
      <c r="D161" s="135"/>
      <c r="E161" s="136"/>
      <c r="F161" s="134" t="s">
        <v>257</v>
      </c>
      <c r="G161" s="136"/>
      <c r="H161" s="99" t="s">
        <v>258</v>
      </c>
      <c r="I161" s="137" t="s">
        <v>259</v>
      </c>
      <c r="J161" s="138"/>
      <c r="K161" s="139"/>
      <c r="L161" s="130">
        <f>SUM(L5:L160)</f>
        <v>1786890200.5999837</v>
      </c>
    </row>
    <row r="162" spans="1:12" ht="15.75" thickBot="1" x14ac:dyDescent="0.3">
      <c r="A162" s="124"/>
      <c r="B162" s="127"/>
      <c r="C162" s="147">
        <f>SUM(C166:E166)</f>
        <v>385301588.1765846</v>
      </c>
      <c r="D162" s="147"/>
      <c r="E162" s="147"/>
      <c r="F162" s="147">
        <f>SUM(F166:G166)</f>
        <v>338714038.29538429</v>
      </c>
      <c r="G162" s="147"/>
      <c r="H162" s="102">
        <f>H166</f>
        <v>19631239.740875505</v>
      </c>
      <c r="I162" s="147">
        <f>SUM(I166:K166)</f>
        <v>1043243334.3871391</v>
      </c>
      <c r="J162" s="147"/>
      <c r="K162" s="147"/>
      <c r="L162" s="131"/>
    </row>
    <row r="163" spans="1:12" ht="60" x14ac:dyDescent="0.25">
      <c r="A163" s="124"/>
      <c r="B163" s="126" t="s">
        <v>408</v>
      </c>
      <c r="C163" s="103" t="s">
        <v>409</v>
      </c>
      <c r="D163" s="137" t="s">
        <v>410</v>
      </c>
      <c r="E163" s="139"/>
      <c r="F163" s="104" t="s">
        <v>411</v>
      </c>
      <c r="G163" s="104" t="s">
        <v>412</v>
      </c>
      <c r="H163" s="104" t="s">
        <v>413</v>
      </c>
      <c r="I163" s="103" t="s">
        <v>414</v>
      </c>
      <c r="J163" s="105" t="s">
        <v>415</v>
      </c>
      <c r="K163" s="106" t="s">
        <v>416</v>
      </c>
      <c r="L163" s="131"/>
    </row>
    <row r="164" spans="1:12" ht="15.75" thickBot="1" x14ac:dyDescent="0.3">
      <c r="A164" s="124"/>
      <c r="B164" s="127"/>
      <c r="C164" s="107">
        <f>C166</f>
        <v>366367705.34658462</v>
      </c>
      <c r="D164" s="128">
        <f>D166+E166</f>
        <v>18933882.829999998</v>
      </c>
      <c r="E164" s="129"/>
      <c r="F164" s="107">
        <f t="shared" ref="F164:K164" si="0">F166</f>
        <v>310260617.96071434</v>
      </c>
      <c r="G164" s="107">
        <f t="shared" si="0"/>
        <v>28453420.334669977</v>
      </c>
      <c r="H164" s="102">
        <f t="shared" si="0"/>
        <v>19631239.740875505</v>
      </c>
      <c r="I164" s="107">
        <f t="shared" si="0"/>
        <v>42821.4</v>
      </c>
      <c r="J164" s="107">
        <f t="shared" si="0"/>
        <v>1042356663.4071391</v>
      </c>
      <c r="K164" s="107">
        <f t="shared" si="0"/>
        <v>843849.58</v>
      </c>
      <c r="L164" s="131"/>
    </row>
    <row r="165" spans="1:12" ht="75.75" thickBot="1" x14ac:dyDescent="0.3">
      <c r="A165" s="124"/>
      <c r="B165" s="148" t="s">
        <v>417</v>
      </c>
      <c r="C165" s="108" t="s">
        <v>260</v>
      </c>
      <c r="D165" s="108" t="s">
        <v>261</v>
      </c>
      <c r="E165" s="108" t="s">
        <v>262</v>
      </c>
      <c r="F165" s="108" t="s">
        <v>263</v>
      </c>
      <c r="G165" s="108" t="s">
        <v>264</v>
      </c>
      <c r="H165" s="108" t="s">
        <v>265</v>
      </c>
      <c r="I165" s="108" t="s">
        <v>266</v>
      </c>
      <c r="J165" s="108" t="s">
        <v>267</v>
      </c>
      <c r="K165" s="108" t="s">
        <v>268</v>
      </c>
      <c r="L165" s="131"/>
    </row>
    <row r="166" spans="1:12" ht="15.75" thickBot="1" x14ac:dyDescent="0.3">
      <c r="A166" s="125"/>
      <c r="B166" s="149"/>
      <c r="C166" s="109">
        <f t="shared" ref="C166:K166" si="1">SUM(C5:C160)</f>
        <v>366367705.34658462</v>
      </c>
      <c r="D166" s="110">
        <f t="shared" si="1"/>
        <v>12137478.610000003</v>
      </c>
      <c r="E166" s="111">
        <f t="shared" si="1"/>
        <v>6796404.219999996</v>
      </c>
      <c r="F166" s="112">
        <f t="shared" si="1"/>
        <v>310260617.96071434</v>
      </c>
      <c r="G166" s="112">
        <f t="shared" si="1"/>
        <v>28453420.334669977</v>
      </c>
      <c r="H166" s="113">
        <f t="shared" si="1"/>
        <v>19631239.740875505</v>
      </c>
      <c r="I166" s="112">
        <f t="shared" si="1"/>
        <v>42821.4</v>
      </c>
      <c r="J166" s="112">
        <f t="shared" si="1"/>
        <v>1042356663.4071391</v>
      </c>
      <c r="K166" s="112">
        <f t="shared" si="1"/>
        <v>843849.58</v>
      </c>
      <c r="L166" s="146"/>
    </row>
  </sheetData>
  <mergeCells count="20">
    <mergeCell ref="B165:B166"/>
    <mergeCell ref="C161:E161"/>
    <mergeCell ref="F161:G161"/>
    <mergeCell ref="I161:K161"/>
    <mergeCell ref="A161:A166"/>
    <mergeCell ref="B161:B162"/>
    <mergeCell ref="D164:E164"/>
    <mergeCell ref="L2:L4"/>
    <mergeCell ref="C1:L1"/>
    <mergeCell ref="C2:E2"/>
    <mergeCell ref="F2:G2"/>
    <mergeCell ref="I2:K2"/>
    <mergeCell ref="A2:A4"/>
    <mergeCell ref="B2:B4"/>
    <mergeCell ref="L161:L166"/>
    <mergeCell ref="C162:E162"/>
    <mergeCell ref="F162:G162"/>
    <mergeCell ref="I162:K162"/>
    <mergeCell ref="D163:E163"/>
    <mergeCell ref="B163:B16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Conto Economico</vt:lpstr>
      <vt:lpstr>Stato Patrimoniale</vt:lpstr>
      <vt:lpstr>Rendiconto Finanziario</vt:lpstr>
      <vt:lpstr>Rendiconto Cont Finanziaria INC</vt:lpstr>
      <vt:lpstr>Rendiconto Cont Finanziaria PAG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Poldi Francesco</dc:creator>
  <cp:lastModifiedBy>Poldi Francesco</cp:lastModifiedBy>
  <dcterms:created xsi:type="dcterms:W3CDTF">2021-06-18T09:02:31Z</dcterms:created>
  <dcterms:modified xsi:type="dcterms:W3CDTF">2024-09-03T12:35:50Z</dcterms:modified>
</cp:coreProperties>
</file>