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363\Desktop\WAE\_Documenti pubblicati\2025\18 - Bilancio 2024\"/>
    </mc:Choice>
  </mc:AlternateContent>
  <xr:revisionPtr revIDLastSave="0" documentId="13_ncr:1_{F6ABC691-A89E-4A71-AB2A-BAAF627FDAFE}" xr6:coauthVersionLast="36" xr6:coauthVersionMax="36" xr10:uidLastSave="{00000000-0000-0000-0000-000000000000}"/>
  <bookViews>
    <workbookView xWindow="0" yWindow="0" windowWidth="19200" windowHeight="6930" tabRatio="826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Rendiconto Cont Finanziaria INC" sheetId="4" r:id="rId4"/>
    <sheet name="Rendiconto Cont Finanziaria PAG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5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5" i="5"/>
  <c r="B32" i="3" l="1"/>
  <c r="B26" i="3"/>
  <c r="B20" i="3"/>
  <c r="B19" i="3"/>
  <c r="B22" i="3" s="1"/>
  <c r="B17" i="3"/>
  <c r="B11" i="3"/>
  <c r="B23" i="3" l="1"/>
  <c r="B6" i="3"/>
  <c r="B12" i="3"/>
  <c r="K162" i="5"/>
  <c r="J162" i="5"/>
  <c r="J160" i="5" s="1"/>
  <c r="I162" i="5"/>
  <c r="H162" i="5"/>
  <c r="H158" i="5" s="1"/>
  <c r="G162" i="5"/>
  <c r="F162" i="5"/>
  <c r="F160" i="5" s="1"/>
  <c r="E162" i="5"/>
  <c r="D162" i="5"/>
  <c r="D160" i="5" s="1"/>
  <c r="C162" i="5"/>
  <c r="C160" i="5" s="1"/>
  <c r="K160" i="5"/>
  <c r="I160" i="5"/>
  <c r="H160" i="5"/>
  <c r="G160" i="5"/>
  <c r="L157" i="5"/>
  <c r="C158" i="5" l="1"/>
  <c r="I158" i="5"/>
  <c r="B28" i="3"/>
  <c r="F158" i="5"/>
  <c r="C86" i="4" l="1"/>
  <c r="D50" i="2" l="1"/>
  <c r="D45" i="2"/>
  <c r="D29" i="2"/>
  <c r="D16" i="2"/>
  <c r="D10" i="2"/>
  <c r="B57" i="2"/>
  <c r="B53" i="2"/>
  <c r="B47" i="2"/>
  <c r="B33" i="2"/>
  <c r="B16" i="2"/>
  <c r="B8" i="2"/>
  <c r="D6" i="2" l="1"/>
  <c r="B29" i="2"/>
  <c r="B6" i="2"/>
  <c r="D61" i="2" l="1"/>
  <c r="B61" i="2"/>
  <c r="B60" i="1"/>
  <c r="B57" i="1"/>
  <c r="B44" i="1"/>
  <c r="B31" i="1"/>
  <c r="B24" i="1"/>
  <c r="B23" i="1" s="1"/>
  <c r="B8" i="1"/>
  <c r="B4" i="1"/>
  <c r="B53" i="1"/>
  <c r="B51" i="1" l="1"/>
  <c r="B21" i="1"/>
  <c r="B52" i="1" l="1"/>
  <c r="B64" i="1" s="1"/>
</calcChain>
</file>

<file path=xl/sharedStrings.xml><?xml version="1.0" encoding="utf-8"?>
<sst xmlns="http://schemas.openxmlformats.org/spreadsheetml/2006/main" count="691" uniqueCount="668">
  <si>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</si>
  <si>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</si>
  <si>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</si>
  <si>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</si>
  <si>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</si>
  <si>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</si>
  <si>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</si>
  <si>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1) Contributi MUR e altre Amministrazioni centrali</t>
  </si>
  <si>
    <t>2) Contributi Regioni e Province autonome</t>
  </si>
  <si>
    <t>3) Contributi altre Amministrazioni locali</t>
  </si>
  <si>
    <t>4) Contributi dall'Unione Europea e dal Resto del Mondo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</si>
  <si>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</si>
  <si>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</si>
  <si>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</si>
  <si>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</si>
  <si>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</si>
  <si>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</si>
  <si>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</si>
  <si>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</si>
  <si>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</si>
  <si>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</si>
  <si>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</si>
  <si>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</si>
  <si>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</si>
  <si>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b) Collaborazioni scientifiche (collaboratori, assegnisti, ecc.)</t>
  </si>
  <si>
    <t>c) Docenti a contratto</t>
  </si>
  <si>
    <t>d) esperti linguistici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</si>
  <si>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</si>
  <si>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</si>
  <si>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</si>
  <si>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</si>
  <si>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</si>
  <si>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l'attività editoriale</t>
  </si>
  <si>
    <t>4) Trasferimenti a partner progetti coordinati</t>
  </si>
  <si>
    <t>5) Acquisto materiale consumo laboratori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</si>
  <si>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</si>
  <si>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</si>
  <si>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</si>
  <si>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</si>
  <si>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</si>
  <si>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</si>
  <si>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</si>
  <si>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</si>
  <si>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</si>
  <si>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</si>
  <si>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</si>
  <si>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</si>
  <si>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</si>
  <si>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</si>
  <si>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</si>
  <si>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</si>
  <si>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</si>
  <si>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</si>
  <si>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</si>
  <si>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</si>
  <si>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</si>
  <si>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</si>
  <si>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</si>
  <si>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</si>
  <si>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</si>
  <si>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</si>
  <si>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</si>
  <si>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</si>
  <si>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</si>
  <si>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</si>
  <si>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</si>
  <si>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</si>
  <si>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</si>
  <si>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</si>
  <si>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</si>
  <si>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</si>
  <si>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</si>
  <si>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</si>
  <si>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3) Concessioni, licenze, marchi e diritti simili</t>
  </si>
  <si>
    <t>1) Fondi vincolati destinati da terzi</t>
  </si>
  <si>
    <t>4) Immobilizzazioni in corso e acconti</t>
  </si>
  <si>
    <t>2) Fondi vincolati per decisione degli organi istituzionali</t>
  </si>
  <si>
    <t>5) Altre immobilizzazioni immateriali</t>
  </si>
  <si>
    <t>3) Riserve vincolate (progetti specifici, per obblighi di legge, o altro)</t>
  </si>
  <si>
    <t>II MATERIALI</t>
  </si>
  <si>
    <t>III PATRIMONIO NON VINCOLATO</t>
  </si>
  <si>
    <t>1) Terreni e fabbricati</t>
  </si>
  <si>
    <t>1) Risultato esercizio</t>
  </si>
  <si>
    <t>2) Impianti ed attrezzature</t>
  </si>
  <si>
    <t>2) Risultati relativi ad esercizi precedenti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</si>
  <si>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</si>
  <si>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</si>
  <si>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</si>
  <si>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</si>
  <si>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</si>
  <si>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</si>
  <si>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</si>
  <si>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</si>
  <si>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</si>
  <si>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</si>
  <si>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</si>
  <si>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</si>
  <si>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</si>
  <si>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>2) Debiti verso MUR e altre Amministrazioni centrali</t>
  </si>
  <si>
    <t xml:space="preserve">II CREDITI  </t>
  </si>
  <si>
    <t>3) Debiti verso Regione e Province Autonome</t>
  </si>
  <si>
    <t>4) Debiti verso altre Amministrazioni locali</t>
  </si>
  <si>
    <t>1) Crediti verso MUR ed altre amministrazioni Centrali</t>
  </si>
  <si>
    <t>5) Debiti verso l’Unione Europea e il Resto del Mondo</t>
  </si>
  <si>
    <t>2) Crediti verso Regioni e Province Autonome</t>
  </si>
  <si>
    <t>6) Debiti verso l'Università</t>
  </si>
  <si>
    <t>3) Crediti verso altre Amministrazioni locali</t>
  </si>
  <si>
    <t>7) Debiti verso studenti</t>
  </si>
  <si>
    <t>4) Crediti verso l’Unione Europea e il Resto del Mondo</t>
  </si>
  <si>
    <t>8) Acconti</t>
  </si>
  <si>
    <t>5) Crediti verso Università</t>
  </si>
  <si>
    <t>9) Debiti verso fornitori</t>
  </si>
  <si>
    <t>6) Crediti verso studenti per tasse e contributi</t>
  </si>
  <si>
    <t>10) Debiti verso dipendenti</t>
  </si>
  <si>
    <t>7) Crediti verso società ed enti controllati</t>
  </si>
  <si>
    <t>11) Debiti verso società o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</si>
  <si>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</si>
  <si>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</si>
  <si>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</si>
  <si>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</si>
  <si>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</si>
  <si>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</si>
  <si>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e1) Contributi agli investimenti</t>
  </si>
  <si>
    <t>e2) Ratei e risconti passivi</t>
  </si>
  <si>
    <t>1) Depositi bancari e postali</t>
  </si>
  <si>
    <t>2) Denaro e valori in cassa</t>
  </si>
  <si>
    <t>F) RISCONTI PASSIVI PER PROGETTI E RICERCHE IN CORSO</t>
  </si>
  <si>
    <t>f1) Risconti passivi per progetti e ricerche finanziate o co-finanziate in corso</t>
  </si>
  <si>
    <t>C) RATEI E RISCONTI ATTIVI</t>
  </si>
  <si>
    <t>c1) Ratei e risconti attivi</t>
  </si>
  <si>
    <t>D) RATEI ATTIVI PER PROGETTI E RICERCHE IN CORSO</t>
  </si>
  <si>
    <t>d1) Ratei attivi per progetti e ricerche finanziate o co-finanziate in corso</t>
  </si>
  <si>
    <t>TOTALE ATTIVO</t>
  </si>
  <si>
    <t>TOTALE PASSIVO</t>
  </si>
  <si>
    <t>CONTI D'ORDINE DELL'ATTIVO</t>
  </si>
  <si>
    <t>CONTI D'ORDINE DEL PASSIVO</t>
  </si>
  <si>
    <t>SIOPE</t>
  </si>
  <si>
    <t>Denominazione SIOPE</t>
  </si>
  <si>
    <t>TOTALI</t>
  </si>
  <si>
    <t>E.2.01.01.01.001</t>
  </si>
  <si>
    <t>Trasferimenti correnti da Ministeri</t>
  </si>
  <si>
    <t>E.2.01.01.01.013</t>
  </si>
  <si>
    <t>Trasferimenti correnti da enti e istituzioni centrali di ricerca e Istituti e stazioni sperimentali per la ricerca</t>
  </si>
  <si>
    <t>E.2.01.01.01.999</t>
  </si>
  <si>
    <t>Trasferimenti correnti da altre Amministrazioni Centrali n.a.c.</t>
  </si>
  <si>
    <t>E.2.01.01.02.001</t>
  </si>
  <si>
    <t>Trasferimenti correnti da Regioni e province autonome</t>
  </si>
  <si>
    <t>E.2.01.01.02.003</t>
  </si>
  <si>
    <t>Trasferimenti correnti da Comuni</t>
  </si>
  <si>
    <t>E.2.01.01.02.008</t>
  </si>
  <si>
    <t>Trasferimenti correnti da Universita'</t>
  </si>
  <si>
    <t>E.2.01.01.02.011</t>
  </si>
  <si>
    <t>Trasferimenti correnti da Aziende sanitarie locali</t>
  </si>
  <si>
    <t>E.2.01.01.02.017</t>
  </si>
  <si>
    <t>Trasferimenti correnti da altri enti e agenzie regionali e sub regionali</t>
  </si>
  <si>
    <t>E.2.01.01.02.999</t>
  </si>
  <si>
    <t>Trasferimenti correnti da altre Amministrazioni Locali n.a.c.</t>
  </si>
  <si>
    <t>E.2.01.02.01.001</t>
  </si>
  <si>
    <t>Trasferimenti correnti da famiglie</t>
  </si>
  <si>
    <t>E.2.01.03.02.999</t>
  </si>
  <si>
    <t>Altri trasferimenti correnti da altre imprese</t>
  </si>
  <si>
    <t>E.2.01.04.01.001</t>
  </si>
  <si>
    <t>Trasferimenti correnti da Istituzioni Sociali Private</t>
  </si>
  <si>
    <t>E.2.01.05.01.999</t>
  </si>
  <si>
    <t>Altri trasferimenti correnti dall'Unione Europea</t>
  </si>
  <si>
    <t>E.2.01.05.02.001</t>
  </si>
  <si>
    <t>Trasferimenti correnti dal Resto del Mondo</t>
  </si>
  <si>
    <t>E.3.01.01.01.001</t>
  </si>
  <si>
    <t>Proventi dalla vendita di beni di consumo</t>
  </si>
  <si>
    <t>E.3.01.01.01.005</t>
  </si>
  <si>
    <t>Proventi derivanti dallo sfruttamento di brevetti</t>
  </si>
  <si>
    <t>E.3.01.01.01.006</t>
  </si>
  <si>
    <t>Proventi dalla vendita di riviste e pubblicazioni</t>
  </si>
  <si>
    <t>E.3.01.01.01.999</t>
  </si>
  <si>
    <t>Proventi da vendita di beni n.a.c.</t>
  </si>
  <si>
    <t>E.3.01.02.01.002</t>
  </si>
  <si>
    <t>Proventi da asili nido</t>
  </si>
  <si>
    <t>E.3.01.02.01.013</t>
  </si>
  <si>
    <t>Proventi da teatri, musei, spettacoli, mostre</t>
  </si>
  <si>
    <t>E.3.01.02.01.023</t>
  </si>
  <si>
    <t>Proventi da servizi per formazione e addestramento</t>
  </si>
  <si>
    <t>E.3.01.02.01.038</t>
  </si>
  <si>
    <t>Proventi da analisi e studi nel campo della ricerca</t>
  </si>
  <si>
    <t>E.3.01.02.01.040</t>
  </si>
  <si>
    <t>Proventi per organizzazione convegni</t>
  </si>
  <si>
    <t>E.3.01.02.01.042</t>
  </si>
  <si>
    <t>Proventi derivanti dalle sponsorizzazioni</t>
  </si>
  <si>
    <t>E.3.01.02.01.999</t>
  </si>
  <si>
    <t>Proventi da servizi n.a.c.</t>
  </si>
  <si>
    <t>E.3.01.02.02.001</t>
  </si>
  <si>
    <t>Proventi da contribuzione studentesca per corsi di laurea di I, II livello</t>
  </si>
  <si>
    <t>E.3.01.02.02.002</t>
  </si>
  <si>
    <t>Proventi da contribuzione studentesca per corsi post lauream</t>
  </si>
  <si>
    <t>E.3.01.02.02.999</t>
  </si>
  <si>
    <t>Proventi da contribuzione studentesca per altri corsi</t>
  </si>
  <si>
    <t>E.3.01.03.02.002</t>
  </si>
  <si>
    <t>Locazioni di altri beni immobili</t>
  </si>
  <si>
    <t>E.3.02.01.01.001</t>
  </si>
  <si>
    <t>Proventi da multe, ammende, sanzioni e oblazioni a carico delle amministrazioni pubbliche</t>
  </si>
  <si>
    <t>E.3.02.02.01.001</t>
  </si>
  <si>
    <t>Proventi da multe, ammende, sanzioni e oblazioni a carico delle famiglie</t>
  </si>
  <si>
    <t>E.3.02.03.02.001</t>
  </si>
  <si>
    <t>Proventi da risarcimento danni a carico delle imprese</t>
  </si>
  <si>
    <t>E.3.03.03.04.001</t>
  </si>
  <si>
    <t>Interessi attivi da depositi bancari o postali</t>
  </si>
  <si>
    <t>E.3.05.02.01.001</t>
  </si>
  <si>
    <t>Rimborsi ricevuti per spese di personale (comando, distacco, fuori ruolo, convenzioni, ecc.)</t>
  </si>
  <si>
    <t>E.3.05.02.02.002</t>
  </si>
  <si>
    <t>Entrate da rimborsi di IVA a credito</t>
  </si>
  <si>
    <t>E.3.05.99.99.999</t>
  </si>
  <si>
    <t>Altre entrate correnti n.a.c.</t>
  </si>
  <si>
    <t>E.4.02.01.01.001</t>
  </si>
  <si>
    <t>Contributi agli investimenti da Ministeri</t>
  </si>
  <si>
    <t>E.4.02.01.01.013</t>
  </si>
  <si>
    <t>Contributi agli investimenti da enti e istituzioni centrali di ricerca e Istituti e stazioni sperimentali per la ricerca</t>
  </si>
  <si>
    <t>E.4.02.01.01.999</t>
  </si>
  <si>
    <t>Contributi agli investimenti da altre Amministrazioni Centrali n.a.c.</t>
  </si>
  <si>
    <t>E.4.02.01.02.001</t>
  </si>
  <si>
    <t>Contributi agli investimenti da Regioni e province autonome</t>
  </si>
  <si>
    <t>E.4.02.01.02.003</t>
  </si>
  <si>
    <t>Contributi agli investimenti da Comuni</t>
  </si>
  <si>
    <t>E.4.02.01.02.017</t>
  </si>
  <si>
    <t>Contributi agli investimenti da altri enti e agenzie regionali e sub regionali</t>
  </si>
  <si>
    <t>E.4.02.01.02.999</t>
  </si>
  <si>
    <t>Contributi agli investimenti da altre Amministrazioni Locali n.a.c.</t>
  </si>
  <si>
    <t>E.4.02.01.03.001</t>
  </si>
  <si>
    <t>Contributi agli investimenti da INPS</t>
  </si>
  <si>
    <t>E.4.02.01.03.002</t>
  </si>
  <si>
    <t>Contributi agli investimenti da INAIL</t>
  </si>
  <si>
    <t>E.4.02.01.03.999</t>
  </si>
  <si>
    <t>Contributi agli investimenti da altri Enti di Previdenza n.a.c.</t>
  </si>
  <si>
    <t>E.4.02.03.03.999</t>
  </si>
  <si>
    <t>Contributi agli investimenti da altre Imprese</t>
  </si>
  <si>
    <t>E.4.02.04.01.001</t>
  </si>
  <si>
    <t>Contributi agli investimenti da Istituzioni Sociali Private</t>
  </si>
  <si>
    <t>E.4.02.05.07.001</t>
  </si>
  <si>
    <t>Contributi agli investimenti dal Resto del Mondo</t>
  </si>
  <si>
    <t>E.4.02.05.99.999</t>
  </si>
  <si>
    <t>Altri contributi agli investimenti dall'Unione Europea</t>
  </si>
  <si>
    <t>E.9.01.02.01.001</t>
  </si>
  <si>
    <t>Ritenute erariali su redditi da lavoro dipendente per conto terzi</t>
  </si>
  <si>
    <t>E.9.01.02.02.001</t>
  </si>
  <si>
    <t>Ritenute previdenziali e assistenziali su redditi da lavoro dipendente per conto terzi</t>
  </si>
  <si>
    <t>E.9.01.02.99.999</t>
  </si>
  <si>
    <t>Altre ritenute al personale dipendente per conto di terzi</t>
  </si>
  <si>
    <t>E.9.01.03.01.001</t>
  </si>
  <si>
    <t>Ritenute erariali su redditi da lavoro autonomo per conto terzi</t>
  </si>
  <si>
    <t>E.9.01.03.02.001</t>
  </si>
  <si>
    <t>Ritenute previdenziali e assistenziali su redditi da lavoro autonomo per conto terzi</t>
  </si>
  <si>
    <t>E.9.01.99.03.001</t>
  </si>
  <si>
    <t>Rimborso di fondi economali e carte aziendali</t>
  </si>
  <si>
    <t>E.9.01.99.99.999</t>
  </si>
  <si>
    <t>Altre entrate per partite di giro diverse</t>
  </si>
  <si>
    <t>TOTALE</t>
  </si>
  <si>
    <t>Ricerca e innovazione</t>
  </si>
  <si>
    <t>Istruzione universitaria</t>
  </si>
  <si>
    <t>Tutela della salute</t>
  </si>
  <si>
    <t>Servizi istituzionali e generali delle amministrazioni pubbliche</t>
  </si>
  <si>
    <t>Ricerca di Base</t>
  </si>
  <si>
    <t>R &amp; S per gli affari economici</t>
  </si>
  <si>
    <t>R &amp; S per la sanità</t>
  </si>
  <si>
    <t>Istruzione superiore</t>
  </si>
  <si>
    <t>Servizi ausiliari all'istruzione</t>
  </si>
  <si>
    <t>Servizi ospedalieri</t>
  </si>
  <si>
    <t>Istruzione non altrove classificato - 
Indirizzo politico</t>
  </si>
  <si>
    <t>Istruzione non altrove classificato - 
Serv. Affari gen. Ammin.</t>
  </si>
  <si>
    <t>Istruzione non altrove classificato - 
Fondi da assegnare</t>
  </si>
  <si>
    <t xml:space="preserve"> Arretrati per anni precedenti corrisposti al personale a tempo indeterminato</t>
  </si>
  <si>
    <t xml:space="preserve"> Voci stipendiali corrisposte al personale a tempo indeterminato</t>
  </si>
  <si>
    <t xml:space="preserve"> Straordinario per il personale a tempo indeterminato</t>
  </si>
  <si>
    <t xml:space="preserve"> Indennità ed altri compensi, esclusi i rimborsi spesa per missione, corrisposti al personale a tempo indeterminato</t>
  </si>
  <si>
    <t xml:space="preserve"> Voci stipendiali corrisposte al personale a tempo determinato</t>
  </si>
  <si>
    <t xml:space="preserve"> Indennità ed altri compensi, esclusi i rimborsi spesa documentati per missione, corrisposti al personale a tempo determinato</t>
  </si>
  <si>
    <t xml:space="preserve"> Assegni di ricerca</t>
  </si>
  <si>
    <t xml:space="preserve"> Buoni pasto</t>
  </si>
  <si>
    <t xml:space="preserve"> Altre spese per il personale n.a.c.</t>
  </si>
  <si>
    <t xml:space="preserve"> Contributi obbligatori per il personale</t>
  </si>
  <si>
    <t xml:space="preserve"> Contributi per indennità di fine rapporto</t>
  </si>
  <si>
    <t xml:space="preserve"> Altri contributi sociali effettivi n.a.c.</t>
  </si>
  <si>
    <t xml:space="preserve"> Assegni familiari</t>
  </si>
  <si>
    <t xml:space="preserve"> Imposta regionale sulle attività produttive (IRAP)</t>
  </si>
  <si>
    <t xml:space="preserve"> Imposta di registro e di bollo</t>
  </si>
  <si>
    <t xml:space="preserve"> Tassa e/o tariffa smaltimento rifiuti solidi urbani</t>
  </si>
  <si>
    <t xml:space="preserve"> Imposta sul reddito delle persone giuridiche (ex IRPEG)</t>
  </si>
  <si>
    <t xml:space="preserve"> Imposta Municipale Propria</t>
  </si>
  <si>
    <t xml:space="preserve"> Imposte, tasse e proventi assimilati a carico dell'ente n.a.c.</t>
  </si>
  <si>
    <t xml:space="preserve"> Giornali e riviste</t>
  </si>
  <si>
    <t xml:space="preserve"> Pubblicazioni</t>
  </si>
  <si>
    <t xml:space="preserve"> Carta, cancelleria e stampati</t>
  </si>
  <si>
    <t xml:space="preserve"> Carburanti, combustibili e lubrificanti </t>
  </si>
  <si>
    <t xml:space="preserve"> Altri materiali tecnico</t>
  </si>
  <si>
    <t xml:space="preserve"> Altri beni e materiali di consumo n.a.c.</t>
  </si>
  <si>
    <t xml:space="preserve"> Compensi agli organi istituzionali di revisione, di controllo ed altri incarichi istituzionali dell'amministrazione</t>
  </si>
  <si>
    <t xml:space="preserve"> Indennità di missione e di trasferta</t>
  </si>
  <si>
    <t xml:space="preserve"> Pubblicità</t>
  </si>
  <si>
    <t xml:space="preserve"> Organizzazione e partecipazione a manifestazioni e convegni</t>
  </si>
  <si>
    <t xml:space="preserve"> Acquisto di servizi per formazione obbligatoria</t>
  </si>
  <si>
    <t xml:space="preserve"> Acquisto di servizi per altre spese per formazione e addestramento n.a.c.</t>
  </si>
  <si>
    <t xml:space="preserve"> Telefonia fissa</t>
  </si>
  <si>
    <t xml:space="preserve"> Telefonia mobile</t>
  </si>
  <si>
    <t xml:space="preserve"> Accesso a banche dati e a pubblicazioni on line</t>
  </si>
  <si>
    <t xml:space="preserve"> Energia elettrica</t>
  </si>
  <si>
    <t xml:space="preserve"> Acqua</t>
  </si>
  <si>
    <t xml:space="preserve"> Gas</t>
  </si>
  <si>
    <t xml:space="preserve"> Spese di condominio</t>
  </si>
  <si>
    <t xml:space="preserve"> Utenze e canoni per altri servizi n.a.c.</t>
  </si>
  <si>
    <t xml:space="preserve"> Locazione di beni immobili</t>
  </si>
  <si>
    <t xml:space="preserve"> Noleggi di mezzi di trasporto</t>
  </si>
  <si>
    <t xml:space="preserve"> Noleggi di attrezzature scientifiche e sanitarie</t>
  </si>
  <si>
    <t xml:space="preserve"> Noleggi di hardware</t>
  </si>
  <si>
    <t xml:space="preserve"> Licenze d'uso per software</t>
  </si>
  <si>
    <t xml:space="preserve"> Noleggi di impianti e macchinari</t>
  </si>
  <si>
    <t xml:space="preserve"> Leasing operativo di attrezzature e macchinari</t>
  </si>
  <si>
    <t xml:space="preserve"> Manutenzione ordinaria e riparazioni di mezzi di trasporto ad uso civile, di sicurezza e ordine pubblico</t>
  </si>
  <si>
    <t xml:space="preserve"> Manutenzione ordinaria e riparazioni di impianti e macchinari</t>
  </si>
  <si>
    <t xml:space="preserve"> Manutenzione ordinaria e riparazioni di attrezzature</t>
  </si>
  <si>
    <t xml:space="preserve"> Manutenzione ordinaria e riparazioni di beni immobili</t>
  </si>
  <si>
    <t xml:space="preserve"> Manutenzione ordinaria e riparazioni di altri beni materiali</t>
  </si>
  <si>
    <t xml:space="preserve"> Incarichi libero professionali di studi, ricerca e consulenza</t>
  </si>
  <si>
    <t xml:space="preserve"> Interpretariato e traduzioni</t>
  </si>
  <si>
    <t xml:space="preserve"> Patrocinio legale</t>
  </si>
  <si>
    <t xml:space="preserve"> Prestazioni tecnico</t>
  </si>
  <si>
    <t xml:space="preserve"> Deposito, mantenimento e tutela dei brevetti</t>
  </si>
  <si>
    <t xml:space="preserve"> Altre prestazioni professionali e specialistiche n.a.c.</t>
  </si>
  <si>
    <t xml:space="preserve"> Collaborazioni coordinate e a progetto</t>
  </si>
  <si>
    <t xml:space="preserve"> Altre forme di lavoro flessibile n.a.c.</t>
  </si>
  <si>
    <t xml:space="preserve"> Servizi di sorveglianza, custodia e accoglienza</t>
  </si>
  <si>
    <t xml:space="preserve"> Servizi di pulizia e lavanderia</t>
  </si>
  <si>
    <t xml:space="preserve"> Trasporti, traslochi e facchinaggio</t>
  </si>
  <si>
    <t xml:space="preserve"> Stampa e rilegatura</t>
  </si>
  <si>
    <t xml:space="preserve"> Rimozione e smaltimento di rifiuti tossico</t>
  </si>
  <si>
    <t xml:space="preserve"> Altri servizi ausiliari n.a.c.</t>
  </si>
  <si>
    <t xml:space="preserve"> Pubblicazione bandi di gara</t>
  </si>
  <si>
    <t xml:space="preserve"> Spese postali</t>
  </si>
  <si>
    <t xml:space="preserve"> Commissioni per servizi finanziari</t>
  </si>
  <si>
    <t xml:space="preserve"> Spese per accertamenti sanitari resi necessari dall'attività lavorativa</t>
  </si>
  <si>
    <t xml:space="preserve"> Gestione e manutenzione applicazioni</t>
  </si>
  <si>
    <t xml:space="preserve"> Assistenza all'utente e formazione</t>
  </si>
  <si>
    <t xml:space="preserve"> Servizi di rete per trasmissione dati e VoIP e relativa manutenzione</t>
  </si>
  <si>
    <t xml:space="preserve"> Servizi per i sistemi e relativa manutenzione</t>
  </si>
  <si>
    <t xml:space="preserve"> Servizi di sicurezza</t>
  </si>
  <si>
    <t xml:space="preserve"> Servizi di consulenza e prestazioni professionali ICT</t>
  </si>
  <si>
    <t xml:space="preserve"> Altri servizi informatici e di telecomunicazioni n.a.c.</t>
  </si>
  <si>
    <t xml:space="preserve"> Quote di associazioni</t>
  </si>
  <si>
    <t xml:space="preserve"> Altre spese per consultazioni elettorali dell'ente</t>
  </si>
  <si>
    <t xml:space="preserve"> Spese per commissioni e comitati dell'Ente</t>
  </si>
  <si>
    <t xml:space="preserve"> Servizi per attività di rappresentanza </t>
  </si>
  <si>
    <t xml:space="preserve"> Altri servizi diversi n.a.c.</t>
  </si>
  <si>
    <t xml:space="preserve"> Trasferimenti correnti a enti e istituzioni centrali di ricerca e Istituti e stazioni sperimentali per la ricerca</t>
  </si>
  <si>
    <t xml:space="preserve"> Trasferimenti correnti a altre Amministrazioni Centrali n.a.c.</t>
  </si>
  <si>
    <t xml:space="preserve"> Trasferimenti correnti a Università</t>
  </si>
  <si>
    <t xml:space="preserve"> Borse di studio </t>
  </si>
  <si>
    <t xml:space="preserve"> Contratti di formazione specialistica area medica</t>
  </si>
  <si>
    <t xml:space="preserve"> Dottorati di ricerca</t>
  </si>
  <si>
    <t xml:space="preserve"> Altri trasferimenti a famiglie n.a.c.</t>
  </si>
  <si>
    <t xml:space="preserve"> Trasferimenti correnti a altre imprese</t>
  </si>
  <si>
    <t xml:space="preserve"> Trasferimenti correnti a Istituzioni Sociali Private </t>
  </si>
  <si>
    <t xml:space="preserve"> Trasferimenti correnti al Resto del Mondo</t>
  </si>
  <si>
    <t xml:space="preserve"> Altri Trasferimenti correnti alla UE</t>
  </si>
  <si>
    <t xml:space="preserve"> Interessi passivi su mutui e altri finanziamenti a medio lungo termine ad altri soggetti</t>
  </si>
  <si>
    <t xml:space="preserve"> Rimborsi di parte corrente a Famiglie di somme non dovute o incassate in eccesso</t>
  </si>
  <si>
    <t xml:space="preserve"> Versamenti IVA a debito per le gestioni commerciali</t>
  </si>
  <si>
    <t xml:space="preserve"> Premi di assicurazione per responsabilità civile verso terzi</t>
  </si>
  <si>
    <t xml:space="preserve"> Spese dovute a sanzioni</t>
  </si>
  <si>
    <t xml:space="preserve"> Oneri da contenzioso</t>
  </si>
  <si>
    <t xml:space="preserve"> Altre spese correnti n.a.c.</t>
  </si>
  <si>
    <t xml:space="preserve"> Mobili e arredi per ufficio</t>
  </si>
  <si>
    <t xml:space="preserve"> Mobili e arredi per alloggi e pertinenze</t>
  </si>
  <si>
    <t xml:space="preserve"> Mobili e arredi per laboratori</t>
  </si>
  <si>
    <t xml:space="preserve"> Mobili e arredi n.a.c.</t>
  </si>
  <si>
    <t xml:space="preserve"> Macchinari</t>
  </si>
  <si>
    <t xml:space="preserve"> Impianti</t>
  </si>
  <si>
    <t xml:space="preserve"> Attrezzature scientifiche</t>
  </si>
  <si>
    <t xml:space="preserve"> Attrezzature sanitarie</t>
  </si>
  <si>
    <t xml:space="preserve"> Attrezzature n.a.c.</t>
  </si>
  <si>
    <t xml:space="preserve"> Macchine per ufficio</t>
  </si>
  <si>
    <t xml:space="preserve"> Server</t>
  </si>
  <si>
    <t xml:space="preserve"> Postazioni di lavoro</t>
  </si>
  <si>
    <t xml:space="preserve"> Periferiche</t>
  </si>
  <si>
    <t xml:space="preserve"> Apparati di telecomunicazione</t>
  </si>
  <si>
    <t xml:space="preserve"> Tablet e dispositivi di telefonia fissa e mobile</t>
  </si>
  <si>
    <t xml:space="preserve"> Hardware n.a.c.</t>
  </si>
  <si>
    <t xml:space="preserve"> Fabbricati ad uso strumentale</t>
  </si>
  <si>
    <t xml:space="preserve"> Beni immobili n.a.c.</t>
  </si>
  <si>
    <t xml:space="preserve"> Fabbricati ad uso strumentale di valore culturale, storico ed artistico</t>
  </si>
  <si>
    <t xml:space="preserve"> Materiale bibliografico</t>
  </si>
  <si>
    <t xml:space="preserve"> Altri beni materiali diversi</t>
  </si>
  <si>
    <t xml:space="preserve"> Sviluppo software e manutenzione evolutiva</t>
  </si>
  <si>
    <t xml:space="preserve"> Acquisto software</t>
  </si>
  <si>
    <t xml:space="preserve"> Manutenzione straordinaria su beni demaniali di terzi</t>
  </si>
  <si>
    <t xml:space="preserve"> Manutenzione straordinaria su altri beni di terzi</t>
  </si>
  <si>
    <t xml:space="preserve"> Spese di investimento per beni immateriali n.a.c.</t>
  </si>
  <si>
    <t xml:space="preserve"> Contributi agli investimenti a enti e istituzioni centrali di ricerca e Istituti e stazioni sperimentali per la ricerca</t>
  </si>
  <si>
    <t xml:space="preserve"> Contributi agli investimenti a Università</t>
  </si>
  <si>
    <t xml:space="preserve"> Contributi agli investimenti a altre Imprese</t>
  </si>
  <si>
    <t xml:space="preserve"> Versamenti di ritenute erariali su Redditi da lavoro dipendente riscosse per conto terzi</t>
  </si>
  <si>
    <t xml:space="preserve"> Versamenti di ritenute previdenziali e assistenziali su Redditi da lavoro dipendente riscosse per conto terzi</t>
  </si>
  <si>
    <t xml:space="preserve"> Altri versamenti di ritenute al personale dipendente per conto di terzi</t>
  </si>
  <si>
    <t xml:space="preserve"> Versamenti di ritenute erariali su Redditi da lavoro autonomo per conto terzi</t>
  </si>
  <si>
    <t xml:space="preserve"> Versamenti di ritenute previdenziali e assistenziali su Redditi da lavoro autonomo per conto terzi</t>
  </si>
  <si>
    <t xml:space="preserve"> Costituzione fondi economali e carte aziendali</t>
  </si>
  <si>
    <t xml:space="preserve"> Altre uscite per partite di giro n.a.c.</t>
  </si>
  <si>
    <t xml:space="preserve"> Restituzione di depositi cauzionali o contrattuali di terzi</t>
  </si>
  <si>
    <t>RIEPILOGO</t>
  </si>
  <si>
    <t>MISSIONI</t>
  </si>
  <si>
    <t>PROGRAMMI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</si>
  <si>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</si>
  <si>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</si>
  <si>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</si>
  <si>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</si>
  <si>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</si>
  <si>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</si>
  <si>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</si>
  <si>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</si>
  <si>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COFOG</t>
  </si>
  <si>
    <t>RENDICONTO  FINANZIARIO</t>
  </si>
  <si>
    <t>FLUSSO MONETARIO (CASH FLOW) ASSORBITO\GENERATO DALLA GESTIONE CORRENTE</t>
  </si>
  <si>
    <t>RISULTATO DELL'ESERCIZIO</t>
  </si>
  <si>
    <t>Rettifica voci che non hanno avuto effetto sulla liquidità</t>
  </si>
  <si>
    <t>FLUSSO MONETARIO (CASH FLOW) ASSORBITO\GENERATO DALLE VARIAZIONI DEL CAPITALE CIRCOLANTE</t>
  </si>
  <si>
    <t>A) FLUSSO DI CASSA (CASH FLOW) OPERATIVO</t>
  </si>
  <si>
    <t>INVESTIMENTI IN IMMOBILIZZAZIONI</t>
  </si>
  <si>
    <t>Materiali</t>
  </si>
  <si>
    <t>Immateriali</t>
  </si>
  <si>
    <t>Finanziarie</t>
  </si>
  <si>
    <t>DISINVESTIMENTI IN IMMOBILIZZAZIONI</t>
  </si>
  <si>
    <t>B) FLUSSO MONETARIO (CASH FLOW) DA ATTIVITA' DI INVESTIMENTO/DISINVESTIMENTO</t>
  </si>
  <si>
    <t>ATTIVITA' DI FINANZIAMENTO</t>
  </si>
  <si>
    <t>Variazione netta dei finanziamenti a medio-lungo termine</t>
  </si>
  <si>
    <t>C) FLUSSO MONETARIO (CASH FLOW) DA ATTIVITA' DI FINANZIAMENTO</t>
  </si>
  <si>
    <t>FLUSSO MONETARIO (CASH FLOW) DELL'ESERCIZIO (A + B + C)</t>
  </si>
  <si>
    <t>DISPONIBILITA' MONETARIA NETTA INIZIALE</t>
  </si>
  <si>
    <t>DISPONIBILITA' MONETARIA NETTA FINALE</t>
  </si>
  <si>
    <t>CASH FLOW DELL'ESERCIZIO</t>
  </si>
  <si>
    <t>E.3.04.99.99.999</t>
  </si>
  <si>
    <t>Altre entrate da redditi da capitale n.a.c.</t>
  </si>
  <si>
    <t>E.4.02.01.01.009</t>
  </si>
  <si>
    <t>Contributi agli investimenti da altri enti centrali produttori di servizi economici</t>
  </si>
  <si>
    <t>E.4.02.01.02.004</t>
  </si>
  <si>
    <t>Contributi agli investimenti da Citta' metropolitane e Roma capitale</t>
  </si>
  <si>
    <t>U.1.01.01.01.001</t>
  </si>
  <si>
    <t>U.1.01.01.01.002</t>
  </si>
  <si>
    <t>U.1.01.01.01.003</t>
  </si>
  <si>
    <t>U.1.01.01.01.004</t>
  </si>
  <si>
    <t>U.1.01.01.01.005</t>
  </si>
  <si>
    <t>Arretrati per anni precedenti corrisposti al personale a tempo determinato</t>
  </si>
  <si>
    <t>U.1.01.01.01.006</t>
  </si>
  <si>
    <t>U.1.01.01.01.008</t>
  </si>
  <si>
    <t>U.1.01.01.01.009</t>
  </si>
  <si>
    <t>U.1.01.01.02.002</t>
  </si>
  <si>
    <t>U.1.01.01.02.999</t>
  </si>
  <si>
    <t>U.1.01.02.01.001</t>
  </si>
  <si>
    <t>U.1.01.02.01.003</t>
  </si>
  <si>
    <t>U.1.01.02.01.999</t>
  </si>
  <si>
    <t>U.1.01.02.02.001</t>
  </si>
  <si>
    <t>U.1.02.01.01.001</t>
  </si>
  <si>
    <t>U.1.02.01.02.001</t>
  </si>
  <si>
    <t>U.1.02.01.06.001</t>
  </si>
  <si>
    <t>U.1.02.01.10.001</t>
  </si>
  <si>
    <t>U.1.02.01.12.001</t>
  </si>
  <si>
    <t>U.1.02.01.99.999</t>
  </si>
  <si>
    <t>U.1.03.01.01.001</t>
  </si>
  <si>
    <t>U.1.03.01.01.002</t>
  </si>
  <si>
    <t>U.1.03.01.02.001</t>
  </si>
  <si>
    <t>U.1.03.01.02.002</t>
  </si>
  <si>
    <t>U.1.03.01.02.007</t>
  </si>
  <si>
    <t>U.1.03.01.02.999</t>
  </si>
  <si>
    <t>U.1.03.02.01.001</t>
  </si>
  <si>
    <t>Organi istituzionali dell'amministrazione - Indennità</t>
  </si>
  <si>
    <t>U.1.03.02.01.008</t>
  </si>
  <si>
    <t>U.1.03.02.02.002</t>
  </si>
  <si>
    <t>U.1.03.02.02.004</t>
  </si>
  <si>
    <t>U.1.03.02.02.005</t>
  </si>
  <si>
    <t>U.1.03.02.04.004</t>
  </si>
  <si>
    <t>U.1.03.02.04.999</t>
  </si>
  <si>
    <t>U.1.03.02.05.001</t>
  </si>
  <si>
    <t>U.1.03.02.05.002</t>
  </si>
  <si>
    <t>U.1.03.02.05.003</t>
  </si>
  <si>
    <t>U.1.03.02.05.004</t>
  </si>
  <si>
    <t>U.1.03.02.05.005</t>
  </si>
  <si>
    <t>U.1.03.02.05.006</t>
  </si>
  <si>
    <t>U.1.03.02.05.007</t>
  </si>
  <si>
    <t>U.1.03.02.05.999</t>
  </si>
  <si>
    <t>U.1.03.02.07.001</t>
  </si>
  <si>
    <t>U.1.03.02.07.002</t>
  </si>
  <si>
    <t>U.1.03.02.07.003</t>
  </si>
  <si>
    <t>U.1.03.02.07.004</t>
  </si>
  <si>
    <t>U.1.03.02.07.006</t>
  </si>
  <si>
    <t>U.1.03.02.07.008</t>
  </si>
  <si>
    <t>U.1.03.02.07.999</t>
  </si>
  <si>
    <t>Altre spese sostenute per utilizzo di beni di terzi n.a.c.</t>
  </si>
  <si>
    <t>U.1.03.02.08.002</t>
  </si>
  <si>
    <t>U.1.03.02.09.001</t>
  </si>
  <si>
    <t>U.1.03.02.09.004</t>
  </si>
  <si>
    <t>U.1.03.02.09.005</t>
  </si>
  <si>
    <t>U.1.03.02.09.008</t>
  </si>
  <si>
    <t>U.1.03.02.09.011</t>
  </si>
  <si>
    <t>U.1.03.02.10.001</t>
  </si>
  <si>
    <t>U.1.03.02.11.001</t>
  </si>
  <si>
    <t>U.1.03.02.11.006</t>
  </si>
  <si>
    <t>U.1.03.02.11.009</t>
  </si>
  <si>
    <t>U.1.03.02.11.010</t>
  </si>
  <si>
    <t>U.1.03.02.11.999</t>
  </si>
  <si>
    <t>U.1.03.02.12.003</t>
  </si>
  <si>
    <t>U.1.03.02.12.999</t>
  </si>
  <si>
    <t>U.1.03.02.13.001</t>
  </si>
  <si>
    <t>U.1.03.02.13.002</t>
  </si>
  <si>
    <t>U.1.03.02.13.003</t>
  </si>
  <si>
    <t>U.1.03.02.13.004</t>
  </si>
  <si>
    <t>U.1.03.02.13.006</t>
  </si>
  <si>
    <t>U.1.03.02.13.999</t>
  </si>
  <si>
    <t>U.1.03.02.16.001</t>
  </si>
  <si>
    <t>U.1.03.02.16.002</t>
  </si>
  <si>
    <t>U.1.03.02.17.001</t>
  </si>
  <si>
    <t>U.1.03.02.18.001</t>
  </si>
  <si>
    <t>U.1.03.02.19.001</t>
  </si>
  <si>
    <t>U.1.03.02.19.002</t>
  </si>
  <si>
    <t>U.1.03.02.19.004</t>
  </si>
  <si>
    <t>U.1.03.02.19.005</t>
  </si>
  <si>
    <t>U.1.03.02.19.006</t>
  </si>
  <si>
    <t>U.1.03.02.19.010</t>
  </si>
  <si>
    <t>U.1.03.02.19.999</t>
  </si>
  <si>
    <t>U.1.03.02.99.003</t>
  </si>
  <si>
    <t>U.1.03.02.99.004</t>
  </si>
  <si>
    <t>U.1.03.02.99.005</t>
  </si>
  <si>
    <t>U.1.03.02.99.011</t>
  </si>
  <si>
    <t>U.1.03.02.99.999</t>
  </si>
  <si>
    <t>U.1.04.01.01.013</t>
  </si>
  <si>
    <t>U.1.04.01.01.999</t>
  </si>
  <si>
    <t>U.1.04.01.02.008</t>
  </si>
  <si>
    <t>U.1.04.01.02.999</t>
  </si>
  <si>
    <t>Trasferimenti correnti a altre Amministrazioni Locali n.a.c.</t>
  </si>
  <si>
    <t>U.1.04.02.03.001</t>
  </si>
  <si>
    <t>U.1.04.02.03.002</t>
  </si>
  <si>
    <t>U.1.04.02.03.003</t>
  </si>
  <si>
    <t>U.1.04.02.05.999</t>
  </si>
  <si>
    <t>U.1.04.03.99.999</t>
  </si>
  <si>
    <t>U.1.04.04.01.001</t>
  </si>
  <si>
    <t>U.1.04.05.04.001</t>
  </si>
  <si>
    <t>U.1.04.05.99.001</t>
  </si>
  <si>
    <t>U.1.07.05.05.999</t>
  </si>
  <si>
    <t>U.1.07.06.02.999</t>
  </si>
  <si>
    <t>Interessi di mora ad altri soggetti</t>
  </si>
  <si>
    <t>U.1.09.99.04.001</t>
  </si>
  <si>
    <t>U.1.10.03.01.001</t>
  </si>
  <si>
    <t>U.1.10.04.01.003</t>
  </si>
  <si>
    <t>U.1.10.05.01.001</t>
  </si>
  <si>
    <t>U.1.10.05.04.001</t>
  </si>
  <si>
    <t>U.1.10.99.99.999</t>
  </si>
  <si>
    <t>U.2.02.01.03.001</t>
  </si>
  <si>
    <t>U.2.02.01.03.002</t>
  </si>
  <si>
    <t>U.2.02.01.03.003</t>
  </si>
  <si>
    <t>U.2.02.01.03.999</t>
  </si>
  <si>
    <t>U.2.02.01.04.001</t>
  </si>
  <si>
    <t>U.2.02.01.04.002</t>
  </si>
  <si>
    <t>U.2.02.01.05.001</t>
  </si>
  <si>
    <t>U.2.02.01.05.002</t>
  </si>
  <si>
    <t>U.2.02.01.05.999</t>
  </si>
  <si>
    <t>U.2.02.01.06.001</t>
  </si>
  <si>
    <t>U.2.02.01.07.001</t>
  </si>
  <si>
    <t>U.2.02.01.07.002</t>
  </si>
  <si>
    <t>U.2.02.01.07.003</t>
  </si>
  <si>
    <t>U.2.02.01.07.004</t>
  </si>
  <si>
    <t>U.2.02.01.07.005</t>
  </si>
  <si>
    <t>U.2.02.01.07.999</t>
  </si>
  <si>
    <t>U.2.02.01.09.019</t>
  </si>
  <si>
    <t>U.2.02.01.09.999</t>
  </si>
  <si>
    <t>U.2.02.01.10.009</t>
  </si>
  <si>
    <t>U.2.02.01.99.001</t>
  </si>
  <si>
    <t>U.2.02.01.99.999</t>
  </si>
  <si>
    <t>U.2.02.03.02.001</t>
  </si>
  <si>
    <t>U.2.02.03.02.002</t>
  </si>
  <si>
    <t>U.2.02.03.06.001</t>
  </si>
  <si>
    <t>U.2.02.03.06.999</t>
  </si>
  <si>
    <t>U.2.02.03.99.001</t>
  </si>
  <si>
    <t>U.2.03.01.01.013</t>
  </si>
  <si>
    <t>U.2.03.01.02.008</t>
  </si>
  <si>
    <t>U.2.03.03.03.999</t>
  </si>
  <si>
    <t>U.7.01.02.01.001</t>
  </si>
  <si>
    <t>U.7.01.02.02.001</t>
  </si>
  <si>
    <t>U.7.01.02.99.999</t>
  </si>
  <si>
    <t>U.7.01.03.01.001</t>
  </si>
  <si>
    <t>U.7.01.03.02.001</t>
  </si>
  <si>
    <t>U.7.01.99.03.001</t>
  </si>
  <si>
    <t>U.7.01.99.99.999</t>
  </si>
  <si>
    <t>U.7.02.04.02.001</t>
  </si>
  <si>
    <t>MP.M1.P1.01.4</t>
  </si>
  <si>
    <t>MP.M1.P2.04.8</t>
  </si>
  <si>
    <t>MP.M1.P2.07.5</t>
  </si>
  <si>
    <t>MP.M2.P3.09.4</t>
  </si>
  <si>
    <t>MP.M2.P4.09.6</t>
  </si>
  <si>
    <t>MP.M3.P5.07.3</t>
  </si>
  <si>
    <t>MP.M4.P7.09.8</t>
  </si>
  <si>
    <t>MP.M4.P8.09.8</t>
  </si>
  <si>
    <t>MP.M5.P9.09.8</t>
  </si>
  <si>
    <t>E.2.01.01.01.003</t>
  </si>
  <si>
    <t>Trasferimenti correnti da Presidenza del Consiglio dei Ministri</t>
  </si>
  <si>
    <t>E.2.01.01.01.010</t>
  </si>
  <si>
    <t>Trasferimenti correnti da autorita' amministrative indipendenti</t>
  </si>
  <si>
    <t>E.2.01.01.02.004</t>
  </si>
  <si>
    <t>Trasferimenti correnti da Citta' metropolitane e Roma capitale</t>
  </si>
  <si>
    <t>E.4.02.01.02.008</t>
  </si>
  <si>
    <t>Contributi agli investimenti da Universita'</t>
  </si>
  <si>
    <t>E.4.02.01.02.009</t>
  </si>
  <si>
    <t>Contributi agli investimenti da Parchi nazionali e consorzi ed enti autonomi gestori di parchi e aree naturali protette</t>
  </si>
  <si>
    <t>U.1.03.02.01.002</t>
  </si>
  <si>
    <t>U.1.04.01.02.011</t>
  </si>
  <si>
    <t>U.2.03.05.02.001</t>
  </si>
  <si>
    <t xml:space="preserve">Organi istituzionali dell'amministrazione - Rimborsi </t>
  </si>
  <si>
    <t>Trasferimenti correnti a Aziende sanitarie locali  n.a.f.</t>
  </si>
  <si>
    <t>Contributi agli investimenti al Resto del Mondo</t>
  </si>
  <si>
    <t>E.2.01.01.03.001</t>
  </si>
  <si>
    <t>Trasferimenti correnti da INPS</t>
  </si>
  <si>
    <t>E.4.02.02.01.001</t>
  </si>
  <si>
    <t>Contributi agli investimenti da Famiglie</t>
  </si>
  <si>
    <t>E.9.02.02.01.001</t>
  </si>
  <si>
    <t>Trasferimenti da Ministeri per operazioni conto terzi</t>
  </si>
  <si>
    <t>E.9.02.02.02.001</t>
  </si>
  <si>
    <t>Trasferimenti da Regioni e province autonome per operazioni conto terzi</t>
  </si>
  <si>
    <t>E.9.02.03.03.001</t>
  </si>
  <si>
    <t>Trasferimenti da Istituzioni Sociali Private  per operazioni conto terzi</t>
  </si>
  <si>
    <t>E.9.02.04.01.001</t>
  </si>
  <si>
    <t>Costituzione di depositi cauzionali o contrattuali di terzi</t>
  </si>
  <si>
    <t>U.1.01.02.01.002</t>
  </si>
  <si>
    <t>U.1.04.01.02.012</t>
  </si>
  <si>
    <t>U.1.04.01.02.014</t>
  </si>
  <si>
    <t>U.2.02.01.11.001</t>
  </si>
  <si>
    <t>U.2.03.04.01.001</t>
  </si>
  <si>
    <t xml:space="preserve">Contributi previdenza complementare </t>
  </si>
  <si>
    <t>Trasferimenti correnti a Aziende ospedaliere e Aziende ospedaliere universitarie integrate con il SSN n.a.f.</t>
  </si>
  <si>
    <t>Trasferimenti correnti a Istituti di ricovero e cura a carattere scientifico pubblici n.a.f.</t>
  </si>
  <si>
    <t>Oggetti di valore</t>
  </si>
  <si>
    <t xml:space="preserve">Contributi agli investimenti a Istituzioni Sociali Private </t>
  </si>
  <si>
    <t>Incremento dei crediti</t>
  </si>
  <si>
    <t>Diminuzione delle rimanenze</t>
  </si>
  <si>
    <t>Incremento dei debiti</t>
  </si>
  <si>
    <t>RENDICONTO UNICO  DI ATENEO IN CONTABILITA' FINANZIARIA PER L'ESERCIZIO 2024
INCASSI</t>
  </si>
  <si>
    <t>E.2.01.01.01.009</t>
  </si>
  <si>
    <t>Trasferimenti correnti da altri enti centrali produttori di servizi economici</t>
  </si>
  <si>
    <t>E.2.01.01.02.014</t>
  </si>
  <si>
    <t>Trasferimenti correnti da Istituti di ricovero e cura a carattere scientifico pubblici</t>
  </si>
  <si>
    <t>E.3.02.03.01.001</t>
  </si>
  <si>
    <t>Proventi da multe, ammende, sanzioni e oblazioni a carico delle imprese</t>
  </si>
  <si>
    <t>E.4.02.01.01.010</t>
  </si>
  <si>
    <t>Contributi agli investimenti da autorita' amministrative indipendenti</t>
  </si>
  <si>
    <t>E.4.03.13.01.001</t>
  </si>
  <si>
    <t>Altri trasferimenti in conto capitale da Istituzioni Sociali Private</t>
  </si>
  <si>
    <t>E.4.04.01.05.001</t>
  </si>
  <si>
    <t>Attrezzature scientifiche</t>
  </si>
  <si>
    <t>E.4.04.02.01.999</t>
  </si>
  <si>
    <t>Cessione di terreni n.a.c.</t>
  </si>
  <si>
    <t>E.5.01.01.03.002</t>
  </si>
  <si>
    <t>Alienazione di partecipazioni in altre imprese partecipate</t>
  </si>
  <si>
    <t>E.9.02.02.01.999</t>
  </si>
  <si>
    <t>Trasferimenti da altre Amministrazioni Centrali n.a.c. per operazioni conto terzi</t>
  </si>
  <si>
    <t>E.9.02.02.02.999</t>
  </si>
  <si>
    <t>Trasferimenti da altre Amministrazioni Locali n.a.c. per operazioni conto terzi</t>
  </si>
  <si>
    <t>E.9.02.03.04.001</t>
  </si>
  <si>
    <t>Trasferimenti dall'Unione Europea e dal Resto del Mondo per operazioni conto terzi</t>
  </si>
  <si>
    <t>E.9.02.99.99.999</t>
  </si>
  <si>
    <t>Altre entrate per conto terzi</t>
  </si>
  <si>
    <t>RENDICONTO UNICO  DI ATENEO IN CONTABILITA' FINANZIARIA PER L'ESERCIZIO 2024
PAGAMENTI</t>
  </si>
  <si>
    <t>U.7.02.02.02.008</t>
  </si>
  <si>
    <t>Trasferimenti per conto terzi a Università</t>
  </si>
  <si>
    <t>U.7.02.03.02.999</t>
  </si>
  <si>
    <t>Trasferimenti per conto terzi a altre imprese</t>
  </si>
  <si>
    <t>U.7.02.99.99.999</t>
  </si>
  <si>
    <t>Altre uscite per conto terzi n.a.c.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</si>
</sst>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7" formatCode="_-* #,##0.00\ _€_-;\-* #,##0.00\ _€_-;_-* &quot;-&quot;??\ _€_-;_-@_-"/>
    <numFmt numFmtId="168" formatCode="_-* #,##0.00_-;\-* #,##0.00_-;_-* &quot;-&quot;??_-;_-@_-"/>
    <numFmt numFmtId="171" formatCode="_-&quot;€&quot;\ * #,##0.00_-;\-&quot;€&quot;\ * #,##0.00_-;_-&quot;€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20"/>
      <name val="Calibri"/>
      <family val="2"/>
      <scheme val="minor"/>
    </font>
    <font>
      <b/>
      <sz val="10"/>
      <color rgb="FFFF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224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22433"/>
        <bgColor theme="4" tint="0.79998168889431442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4" fillId="0" borderId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93">
    <xf numFmtId="0" fontId="0" fillId="0" borderId="0" xfId="0"/>
    <xf numFmtId="0" fontId="4" fillId="2" borderId="1" xfId="0" quotePrefix="1" applyFont="1" applyFill="1" applyBorder="1" applyAlignment="1">
      <alignment horizontal="center" vertical="center"/>
    </xf>
    <xf numFmtId="1" fontId="4" fillId="2" borderId="2" xfId="1" quotePrefix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horizontal="right" vertical="center"/>
    </xf>
    <xf numFmtId="0" fontId="6" fillId="0" borderId="4" xfId="0" applyFont="1" applyBorder="1"/>
    <xf numFmtId="4" fontId="6" fillId="0" borderId="4" xfId="1" applyNumberFormat="1" applyFont="1" applyBorder="1" applyAlignment="1">
      <alignment horizontal="right"/>
    </xf>
    <xf numFmtId="0" fontId="7" fillId="0" borderId="4" xfId="0" applyFont="1" applyBorder="1" applyAlignment="1">
      <alignment horizontal="left" indent="3"/>
    </xf>
    <xf numFmtId="4" fontId="7" fillId="0" borderId="4" xfId="1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indent="3"/>
    </xf>
    <xf numFmtId="4" fontId="8" fillId="0" borderId="4" xfId="1" applyNumberFormat="1" applyFont="1" applyBorder="1" applyAlignment="1">
      <alignment horizontal="right"/>
    </xf>
    <xf numFmtId="0" fontId="6" fillId="0" borderId="5" xfId="0" applyFont="1" applyBorder="1"/>
    <xf numFmtId="0" fontId="4" fillId="2" borderId="6" xfId="0" quotePrefix="1" applyFont="1" applyFill="1" applyBorder="1" applyAlignment="1">
      <alignment horizontal="left" vertical="center"/>
    </xf>
    <xf numFmtId="4" fontId="4" fillId="2" borderId="6" xfId="1" quotePrefix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indent="3"/>
    </xf>
    <xf numFmtId="4" fontId="7" fillId="0" borderId="4" xfId="1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 indent="5"/>
    </xf>
    <xf numFmtId="0" fontId="9" fillId="0" borderId="4" xfId="0" applyFont="1" applyFill="1" applyBorder="1" applyAlignment="1">
      <alignment horizontal="left" indent="5"/>
    </xf>
    <xf numFmtId="0" fontId="4" fillId="2" borderId="7" xfId="0" quotePrefix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4" fontId="5" fillId="3" borderId="4" xfId="1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4" fontId="0" fillId="4" borderId="0" xfId="1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0" fontId="10" fillId="2" borderId="6" xfId="0" quotePrefix="1" applyFont="1" applyFill="1" applyBorder="1" applyAlignment="1">
      <alignment horizontal="center" vertical="center"/>
    </xf>
    <xf numFmtId="1" fontId="11" fillId="2" borderId="6" xfId="1" quotePrefix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4" fontId="6" fillId="3" borderId="9" xfId="2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 indent="2"/>
    </xf>
    <xf numFmtId="4" fontId="9" fillId="4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indent="2"/>
    </xf>
    <xf numFmtId="4" fontId="9" fillId="4" borderId="9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 indent="2"/>
    </xf>
    <xf numFmtId="4" fontId="6" fillId="4" borderId="4" xfId="1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indent="2"/>
    </xf>
    <xf numFmtId="4" fontId="6" fillId="4" borderId="9" xfId="2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4" borderId="9" xfId="1" applyNumberFormat="1" applyFont="1" applyFill="1" applyBorder="1" applyAlignment="1">
      <alignment vertical="center"/>
    </xf>
    <xf numFmtId="4" fontId="6" fillId="4" borderId="4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4" fontId="7" fillId="0" borderId="9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6" fillId="3" borderId="4" xfId="2" applyNumberFormat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2"/>
    </xf>
    <xf numFmtId="4" fontId="6" fillId="4" borderId="9" xfId="1" applyNumberFormat="1" applyFont="1" applyFill="1" applyBorder="1" applyAlignment="1">
      <alignment vertical="center"/>
    </xf>
    <xf numFmtId="4" fontId="9" fillId="4" borderId="0" xfId="1" applyNumberFormat="1" applyFont="1" applyFill="1" applyAlignment="1">
      <alignment vertical="center"/>
    </xf>
    <xf numFmtId="0" fontId="9" fillId="4" borderId="7" xfId="0" applyFont="1" applyFill="1" applyBorder="1" applyAlignment="1">
      <alignment horizontal="left" vertical="center" indent="2"/>
    </xf>
    <xf numFmtId="4" fontId="9" fillId="4" borderId="5" xfId="1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4" fontId="9" fillId="4" borderId="10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center" vertical="center"/>
    </xf>
    <xf numFmtId="4" fontId="10" fillId="2" borderId="6" xfId="1" quotePrefix="1" applyNumberFormat="1" applyFont="1" applyFill="1" applyBorder="1" applyAlignment="1">
      <alignment horizontal="right" vertical="center"/>
    </xf>
    <xf numFmtId="0" fontId="10" fillId="2" borderId="5" xfId="0" quotePrefix="1" applyFont="1" applyFill="1" applyBorder="1" applyAlignment="1">
      <alignment horizontal="center" vertical="center"/>
    </xf>
    <xf numFmtId="4" fontId="10" fillId="2" borderId="10" xfId="0" quotePrefix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vertical="center"/>
    </xf>
    <xf numFmtId="4" fontId="6" fillId="3" borderId="5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6" xfId="0" applyBorder="1"/>
    <xf numFmtId="0" fontId="12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6" fillId="0" borderId="6" xfId="0" applyFont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4" fontId="6" fillId="3" borderId="6" xfId="0" applyNumberFormat="1" applyFon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0" fontId="7" fillId="0" borderId="6" xfId="0" quotePrefix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4" fontId="8" fillId="3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2" fillId="2" borderId="14" xfId="1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43" fontId="2" fillId="2" borderId="19" xfId="1" applyFont="1" applyFill="1" applyBorder="1" applyAlignment="1">
      <alignment vertical="center"/>
    </xf>
    <xf numFmtId="43" fontId="0" fillId="0" borderId="35" xfId="1" applyFont="1" applyBorder="1" applyAlignment="1">
      <alignment horizontal="right"/>
    </xf>
    <xf numFmtId="43" fontId="0" fillId="0" borderId="34" xfId="1" applyFont="1" applyBorder="1" applyAlignment="1">
      <alignment horizontal="right"/>
    </xf>
    <xf numFmtId="43" fontId="0" fillId="0" borderId="36" xfId="1" applyFont="1" applyBorder="1" applyAlignment="1">
      <alignment horizontal="right"/>
    </xf>
    <xf numFmtId="0" fontId="9" fillId="0" borderId="6" xfId="0" applyFont="1" applyBorder="1" applyAlignment="1">
      <alignment vertical="center"/>
    </xf>
    <xf numFmtId="0" fontId="8" fillId="3" borderId="6" xfId="0" quotePrefix="1" applyFont="1" applyFill="1" applyBorder="1" applyAlignment="1">
      <alignment horizontal="left" vertical="center" wrapText="1"/>
    </xf>
    <xf numFmtId="43" fontId="0" fillId="0" borderId="6" xfId="1" applyFont="1" applyBorder="1"/>
    <xf numFmtId="43" fontId="2" fillId="5" borderId="13" xfId="1" applyFont="1" applyFill="1" applyBorder="1" applyAlignment="1">
      <alignment horizontal="center" vertical="center"/>
    </xf>
    <xf numFmtId="43" fontId="2" fillId="5" borderId="6" xfId="1" applyFont="1" applyFill="1" applyBorder="1" applyAlignment="1">
      <alignment horizontal="center" vertical="center"/>
    </xf>
    <xf numFmtId="43" fontId="2" fillId="5" borderId="3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horizontal="center" vertical="center"/>
    </xf>
    <xf numFmtId="43" fontId="2" fillId="5" borderId="21" xfId="1" applyFont="1" applyFill="1" applyBorder="1" applyAlignment="1">
      <alignment horizontal="center" vertical="center" wrapText="1"/>
    </xf>
    <xf numFmtId="43" fontId="2" fillId="5" borderId="13" xfId="1" applyFont="1" applyFill="1" applyBorder="1" applyAlignment="1">
      <alignment horizontal="center" vertical="center" wrapText="1"/>
    </xf>
    <xf numFmtId="43" fontId="2" fillId="5" borderId="20" xfId="1" applyFont="1" applyFill="1" applyBorder="1" applyAlignment="1">
      <alignment horizontal="center" vertical="center" wrapText="1"/>
    </xf>
    <xf numFmtId="43" fontId="2" fillId="5" borderId="22" xfId="1" applyFont="1" applyFill="1" applyBorder="1" applyAlignment="1">
      <alignment horizontal="center" vertical="center" wrapText="1"/>
    </xf>
    <xf numFmtId="43" fontId="2" fillId="2" borderId="18" xfId="1" applyFont="1" applyFill="1" applyBorder="1" applyAlignment="1">
      <alignment vertical="center"/>
    </xf>
    <xf numFmtId="43" fontId="2" fillId="5" borderId="18" xfId="1" applyFont="1" applyFill="1" applyBorder="1" applyAlignment="1">
      <alignment horizontal="center" vertical="center" wrapText="1"/>
    </xf>
    <xf numFmtId="43" fontId="2" fillId="2" borderId="31" xfId="1" applyFont="1" applyFill="1" applyBorder="1" applyAlignment="1">
      <alignment vertical="center"/>
    </xf>
    <xf numFmtId="43" fontId="2" fillId="2" borderId="38" xfId="1" applyFont="1" applyFill="1" applyBorder="1" applyAlignment="1">
      <alignment vertical="center"/>
    </xf>
    <xf numFmtId="43" fontId="2" fillId="2" borderId="37" xfId="1" applyFont="1" applyFill="1" applyBorder="1" applyAlignment="1">
      <alignment vertical="center"/>
    </xf>
    <xf numFmtId="43" fontId="2" fillId="2" borderId="39" xfId="1" applyFont="1" applyFill="1" applyBorder="1" applyAlignment="1">
      <alignment vertical="center"/>
    </xf>
    <xf numFmtId="43" fontId="2" fillId="2" borderId="39" xfId="1" applyFont="1" applyFill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3" borderId="6" xfId="0" quotePrefix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right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43" fontId="2" fillId="2" borderId="28" xfId="1" applyFont="1" applyFill="1" applyBorder="1" applyAlignment="1">
      <alignment horizontal="center" vertical="center"/>
    </xf>
    <xf numFmtId="43" fontId="2" fillId="2" borderId="30" xfId="1" applyFont="1" applyFill="1" applyBorder="1" applyAlignment="1">
      <alignment horizontal="center" vertical="center"/>
    </xf>
    <xf numFmtId="43" fontId="2" fillId="5" borderId="21" xfId="1" applyFont="1" applyFill="1" applyBorder="1" applyAlignment="1">
      <alignment horizontal="center" vertical="center"/>
    </xf>
    <xf numFmtId="43" fontId="2" fillId="5" borderId="20" xfId="1" applyFont="1" applyFill="1" applyBorder="1" applyAlignment="1">
      <alignment horizontal="center" vertical="center"/>
    </xf>
    <xf numFmtId="43" fontId="2" fillId="5" borderId="22" xfId="1" applyFont="1" applyFill="1" applyBorder="1" applyAlignment="1">
      <alignment horizontal="center" vertical="center"/>
    </xf>
    <xf numFmtId="43" fontId="2" fillId="5" borderId="21" xfId="1" applyFont="1" applyFill="1" applyBorder="1" applyAlignment="1">
      <alignment horizontal="center" vertical="center" wrapText="1"/>
    </xf>
    <xf numFmtId="43" fontId="2" fillId="5" borderId="20" xfId="1" applyFont="1" applyFill="1" applyBorder="1" applyAlignment="1">
      <alignment horizontal="center" vertical="center" wrapText="1"/>
    </xf>
    <xf numFmtId="43" fontId="2" fillId="5" borderId="22" xfId="1" applyFont="1" applyFill="1" applyBorder="1" applyAlignment="1">
      <alignment horizontal="center" vertical="center" wrapText="1"/>
    </xf>
    <xf numFmtId="43" fontId="2" fillId="2" borderId="24" xfId="1" applyFont="1" applyFill="1" applyBorder="1" applyAlignment="1">
      <alignment horizontal="center" vertical="center"/>
    </xf>
    <xf numFmtId="43" fontId="2" fillId="2" borderId="26" xfId="1" applyFont="1" applyFill="1" applyBorder="1" applyAlignment="1">
      <alignment horizontal="center" vertical="center"/>
    </xf>
    <xf numFmtId="43" fontId="2" fillId="2" borderId="29" xfId="1" applyFont="1" applyFill="1" applyBorder="1" applyAlignment="1">
      <alignment horizontal="center" vertical="center"/>
    </xf>
    <xf numFmtId="43" fontId="2" fillId="2" borderId="25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43" fontId="2" fillId="2" borderId="27" xfId="1" applyFont="1" applyFill="1" applyBorder="1" applyAlignment="1">
      <alignment horizontal="center" vertical="center"/>
    </xf>
    <xf numFmtId="43" fontId="2" fillId="2" borderId="23" xfId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center" vertical="center"/>
    </xf>
    <xf numFmtId="43" fontId="2" fillId="2" borderId="16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43" fontId="2" fillId="5" borderId="12" xfId="1" applyFont="1" applyFill="1" applyBorder="1" applyAlignment="1">
      <alignment horizontal="center" vertical="center"/>
    </xf>
    <xf numFmtId="43" fontId="2" fillId="5" borderId="15" xfId="1" applyFont="1" applyFill="1" applyBorder="1" applyAlignment="1">
      <alignment horizontal="center" vertical="center"/>
    </xf>
    <xf numFmtId="43" fontId="2" fillId="5" borderId="40" xfId="1" applyFont="1" applyFill="1" applyBorder="1" applyAlignment="1">
      <alignment horizontal="center" vertical="center"/>
    </xf>
    <xf numFmtId="43" fontId="2" fillId="5" borderId="13" xfId="1" applyFont="1" applyFill="1" applyBorder="1" applyAlignment="1">
      <alignment horizontal="center" vertical="center" wrapText="1"/>
    </xf>
    <xf numFmtId="43" fontId="2" fillId="5" borderId="6" xfId="1" applyFont="1" applyFill="1" applyBorder="1" applyAlignment="1">
      <alignment horizontal="center" vertical="center" wrapText="1"/>
    </xf>
    <xf numFmtId="43" fontId="2" fillId="5" borderId="3" xfId="1" applyFont="1" applyFill="1" applyBorder="1" applyAlignment="1">
      <alignment horizontal="center" vertical="center" wrapText="1"/>
    </xf>
    <xf numFmtId="43" fontId="2" fillId="2" borderId="19" xfId="1" applyFont="1" applyFill="1" applyBorder="1" applyAlignment="1">
      <alignment horizontal="center" vertical="center"/>
    </xf>
    <xf numFmtId="43" fontId="2" fillId="2" borderId="18" xfId="1" applyFont="1" applyFill="1" applyBorder="1" applyAlignment="1">
      <alignment horizontal="center" vertical="center"/>
    </xf>
    <xf numFmtId="4" fontId="0" fillId="0" borderId="4" xfId="0" applyNumberFormat="1" applyBorder="1"/>
    <xf numFmtId="4" fontId="7" fillId="0" borderId="4" xfId="3" applyNumberFormat="1" applyFont="1" applyBorder="1" applyAlignment="1">
      <alignment horizontal="right"/>
    </xf>
    <xf numFmtId="4" fontId="7" fillId="0" borderId="4" xfId="3" applyNumberFormat="1" applyFont="1" applyBorder="1" applyAlignment="1">
      <alignment horizontal="right"/>
    </xf>
    <xf numFmtId="4" fontId="8" fillId="0" borderId="4" xfId="3" applyNumberFormat="1" applyFont="1" applyBorder="1" applyAlignment="1">
      <alignment horizontal="right"/>
    </xf>
    <xf numFmtId="4" fontId="7" fillId="0" borderId="4" xfId="3" applyNumberFormat="1" applyFont="1" applyBorder="1" applyAlignment="1">
      <alignment horizontal="right"/>
    </xf>
    <xf numFmtId="4" fontId="7" fillId="0" borderId="4" xfId="3" applyNumberFormat="1" applyFont="1" applyBorder="1" applyAlignment="1">
      <alignment horizontal="right"/>
    </xf>
    <xf numFmtId="4" fontId="7" fillId="0" borderId="4" xfId="3" applyNumberFormat="1" applyFont="1" applyFill="1" applyBorder="1" applyAlignment="1">
      <alignment horizontal="right"/>
    </xf>
    <xf numFmtId="4" fontId="9" fillId="0" borderId="4" xfId="3" applyNumberFormat="1" applyFont="1" applyBorder="1" applyAlignment="1">
      <alignment horizontal="right"/>
    </xf>
    <xf numFmtId="4" fontId="6" fillId="0" borderId="4" xfId="3" applyNumberFormat="1" applyFont="1" applyBorder="1" applyAlignment="1">
      <alignment horizontal="right"/>
    </xf>
    <xf numFmtId="4" fontId="7" fillId="0" borderId="4" xfId="3" applyNumberFormat="1" applyFont="1" applyBorder="1" applyAlignment="1">
      <alignment horizontal="right"/>
    </xf>
    <xf numFmtId="4" fontId="9" fillId="0" borderId="4" xfId="3" applyNumberFormat="1" applyFont="1" applyBorder="1" applyAlignment="1">
      <alignment horizontal="right"/>
    </xf>
    <xf numFmtId="4" fontId="7" fillId="0" borderId="4" xfId="3" applyNumberFormat="1" applyFont="1" applyBorder="1" applyAlignment="1">
      <alignment horizontal="right"/>
    </xf>
    <xf numFmtId="4" fontId="7" fillId="0" borderId="4" xfId="3" applyNumberFormat="1" applyFont="1" applyBorder="1" applyAlignment="1">
      <alignment horizontal="right"/>
    </xf>
    <xf numFmtId="4" fontId="5" fillId="3" borderId="4" xfId="3" applyNumberFormat="1" applyFont="1" applyFill="1" applyBorder="1" applyAlignment="1">
      <alignment horizontal="right" vertical="center"/>
    </xf>
    <xf numFmtId="4" fontId="9" fillId="4" borderId="4" xfId="3" applyNumberFormat="1" applyFont="1" applyFill="1" applyBorder="1" applyAlignment="1">
      <alignment vertical="center"/>
    </xf>
    <xf numFmtId="4" fontId="9" fillId="0" borderId="4" xfId="3" applyNumberFormat="1" applyFont="1" applyFill="1" applyBorder="1" applyAlignment="1">
      <alignment vertical="center"/>
    </xf>
    <xf numFmtId="4" fontId="9" fillId="4" borderId="4" xfId="3" applyNumberFormat="1" applyFont="1" applyFill="1" applyBorder="1" applyAlignment="1">
      <alignment vertical="center"/>
    </xf>
    <xf numFmtId="4" fontId="6" fillId="4" borderId="4" xfId="3" applyNumberFormat="1" applyFont="1" applyFill="1" applyBorder="1" applyAlignment="1">
      <alignment vertical="center"/>
    </xf>
    <xf numFmtId="4" fontId="6" fillId="4" borderId="4" xfId="3" applyNumberFormat="1" applyFont="1" applyFill="1" applyBorder="1" applyAlignment="1">
      <alignment vertical="center"/>
    </xf>
    <xf numFmtId="4" fontId="9" fillId="4" borderId="4" xfId="3" applyNumberFormat="1" applyFont="1" applyFill="1" applyBorder="1" applyAlignment="1">
      <alignment vertical="center"/>
    </xf>
    <xf numFmtId="4" fontId="6" fillId="4" borderId="4" xfId="3" applyNumberFormat="1" applyFont="1" applyFill="1" applyBorder="1" applyAlignment="1">
      <alignment vertical="center"/>
    </xf>
    <xf numFmtId="4" fontId="9" fillId="0" borderId="4" xfId="3" applyNumberFormat="1" applyFont="1" applyFill="1" applyBorder="1" applyAlignment="1">
      <alignment vertical="center"/>
    </xf>
    <xf numFmtId="4" fontId="9" fillId="4" borderId="4" xfId="3" applyNumberFormat="1" applyFont="1" applyFill="1" applyBorder="1" applyAlignment="1">
      <alignment vertical="center"/>
    </xf>
    <xf numFmtId="4" fontId="9" fillId="4" borderId="9" xfId="3" applyNumberFormat="1" applyFont="1" applyFill="1" applyBorder="1" applyAlignment="1">
      <alignment vertical="center"/>
    </xf>
    <xf numFmtId="4" fontId="9" fillId="4" borderId="9" xfId="3" applyNumberFormat="1" applyFont="1" applyFill="1" applyBorder="1" applyAlignment="1">
      <alignment vertical="center"/>
    </xf>
    <xf numFmtId="4" fontId="9" fillId="4" borderId="9" xfId="3" applyNumberFormat="1" applyFont="1" applyFill="1" applyBorder="1" applyAlignment="1">
      <alignment vertical="center"/>
    </xf>
    <xf numFmtId="4" fontId="9" fillId="4" borderId="9" xfId="3" applyNumberFormat="1" applyFont="1" applyFill="1" applyBorder="1" applyAlignment="1">
      <alignment vertical="center"/>
    </xf>
    <xf numFmtId="4" fontId="6" fillId="3" borderId="4" xfId="3" applyNumberFormat="1" applyFont="1" applyFill="1" applyBorder="1" applyAlignment="1">
      <alignment vertical="center"/>
    </xf>
    <xf numFmtId="4" fontId="9" fillId="4" borderId="9" xfId="0" applyNumberFormat="1" applyFont="1" applyFill="1" applyBorder="1" applyAlignment="1">
      <alignment vertical="center"/>
    </xf>
    <xf numFmtId="4" fontId="9" fillId="4" borderId="9" xfId="3" applyNumberFormat="1" applyFont="1" applyFill="1" applyBorder="1" applyAlignment="1">
      <alignment vertical="center"/>
    </xf>
    <xf numFmtId="4" fontId="9" fillId="4" borderId="4" xfId="3" applyNumberFormat="1" applyFont="1" applyFill="1" applyBorder="1" applyAlignment="1">
      <alignment vertical="center"/>
    </xf>
    <xf numFmtId="4" fontId="9" fillId="4" borderId="4" xfId="3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0" fontId="0" fillId="0" borderId="0" xfId="0"/>
    <xf numFmtId="4" fontId="6" fillId="3" borderId="6" xfId="0" applyNumberFormat="1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0" fillId="0" borderId="15" xfId="0" applyFill="1" applyBorder="1" applyAlignment="1">
      <alignment vertical="center"/>
    </xf>
    <xf numFmtId="0" fontId="0" fillId="0" borderId="6" xfId="0" applyFill="1" applyBorder="1" applyAlignment="1">
      <alignment wrapText="1"/>
    </xf>
    <xf numFmtId="167" fontId="0" fillId="0" borderId="5" xfId="6" applyFont="1" applyBorder="1"/>
  </cellXfs>
  <cellStyles count="8">
    <cellStyle name="Migliaia" xfId="1" builtinId="3"/>
    <cellStyle name="Migliaia 2" xfId="3" xr:uid="{00000000-0005-0000-0000-00002F000000}"/>
    <cellStyle name="Migliaia 3" xfId="6" xr:uid="{00000000-0005-0000-0000-000033000000}"/>
    <cellStyle name="Normale" xfId="0" builtinId="0"/>
    <cellStyle name="Normale 2" xfId="5" xr:uid="{00000000-0005-0000-0000-000030000000}"/>
    <cellStyle name="Normale 3" xfId="4" xr:uid="{00000000-0005-0000-0000-000002000000}"/>
    <cellStyle name="Valuta" xfId="2" builtinId="4"/>
    <cellStyle name="Valuta 2" xfId="7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756476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16809</xdr:rowOff>
    </xdr:from>
    <xdr:to>
      <xdr:col>0</xdr:col>
      <xdr:colOff>2350648</xdr:colOff>
      <xdr:row>0</xdr:row>
      <xdr:rowOff>857810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6EF410EB-7F5F-4AFE-9819-BA594421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0" y="16809"/>
          <a:ext cx="2350648" cy="84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1952625</xdr:colOff>
      <xdr:row>0</xdr:row>
      <xdr:rowOff>742950</xdr:rowOff>
    </xdr:to>
    <xdr:pic>
      <xdr:nvPicPr>
        <xdr:cNvPr id="3" name="Picture 1" descr="Rip 6_Ragioneria">
          <a:extLst>
            <a:ext uri="{FF2B5EF4-FFF2-40B4-BE49-F238E27FC236}">
              <a16:creationId xmlns:a16="http://schemas.microsoft.com/office/drawing/2014/main" id="{D1EF3575-9F6B-405D-B009-77F46DB2A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28575" y="0"/>
          <a:ext cx="1924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1</xdr:col>
      <xdr:colOff>354352</xdr:colOff>
      <xdr:row>0</xdr:row>
      <xdr:rowOff>889000</xdr:rowOff>
    </xdr:to>
    <xdr:pic>
      <xdr:nvPicPr>
        <xdr:cNvPr id="4" name="Picture 1" descr="Rip 6_Ragioneria">
          <a:extLst>
            <a:ext uri="{FF2B5EF4-FFF2-40B4-BE49-F238E27FC236}">
              <a16:creationId xmlns:a16="http://schemas.microsoft.com/office/drawing/2014/main" id="{75DA228D-383C-4E33-928A-3B95C1A89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79" t="57547"/>
        <a:stretch>
          <a:fillRect/>
        </a:stretch>
      </xdr:blipFill>
      <xdr:spPr bwMode="auto">
        <a:xfrm>
          <a:off x="12700" y="0"/>
          <a:ext cx="2526052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0</xdr:row>
      <xdr:rowOff>781050</xdr:rowOff>
    </xdr:to>
    <xdr:pic>
      <xdr:nvPicPr>
        <xdr:cNvPr id="3" name="Picture 1" descr="Rip 6_Ragioneria">
          <a:extLst>
            <a:ext uri="{FF2B5EF4-FFF2-40B4-BE49-F238E27FC236}">
              <a16:creationId xmlns:a16="http://schemas.microsoft.com/office/drawing/2014/main" id="{67258C9E-471A-43E5-90C8-825F4ADC5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8679" t="57547"/>
        <a:stretch>
          <a:fillRect/>
        </a:stretch>
      </xdr:blipFill>
      <xdr:spPr bwMode="auto">
        <a:xfrm>
          <a:off x="396875" y="38100"/>
          <a:ext cx="19145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file\ARCOFIG\uffbilcontr\uffbilcontr_contab\BILANCIO%202023\RENDICONTO%20FINANZIARIO\RENDICONTO%20FINANZIAR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ETICO"/>
      <sheetName val="TOTALI"/>
      <sheetName val="CAPITALIZZAZIONI"/>
      <sheetName val="IMMOBILIZZAZIONI"/>
    </sheetNames>
    <sheetDataSet>
      <sheetData sheetId="0" refreshError="1"/>
      <sheetData sheetId="1" refreshError="1">
        <row r="26">
          <cell r="B26">
            <v>0</v>
          </cell>
        </row>
        <row r="27">
          <cell r="B27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sheetPr>
    <tabColor rgb="FF00B050"/>
  </sheetPr>
  <dimension ref="A1:B64"/>
  <sheetViews>
    <sheetView tabSelected="1" workbookViewId="0"/>
  </sheetViews>
  <sheetFormatPr defaultRowHeight="15" x14ac:dyDescent="0.25"/>
  <cols>
    <col min="1" max="1" width="101.7109375" customWidth="1"/>
    <col min="2" max="2" width="21.5703125" customWidth="1"/>
  </cols>
  <sheetData>
    <row r="1" spans="1:2" ht="66.95" customHeight="1" x14ac:dyDescent="0.25"/>
    <row r="2" spans="1:2" ht="30.6" customHeight="1" x14ac:dyDescent="0.25">
      <c r="A2" s="1" t="s">
        <v>0</v>
      </c>
      <c r="B2" s="2">
        <v>2024</v>
      </c>
    </row>
    <row r="3" spans="1:2" x14ac:dyDescent="0.25">
      <c r="A3" s="3" t="s">
        <v>1</v>
      </c>
      <c r="B3" s="4"/>
    </row>
    <row r="4" spans="1:2" x14ac:dyDescent="0.25">
      <c r="A4" s="5" t="s">
        <v>2</v>
      </c>
      <c r="B4" s="6">
        <f>SUM(B5:B7)</f>
        <v>202045195.73000002</v>
      </c>
    </row>
    <row r="5" spans="1:2" x14ac:dyDescent="0.25">
      <c r="A5" s="7" t="s">
        <v>3</v>
      </c>
      <c r="B5" s="146">
        <v>125334712.79000001</v>
      </c>
    </row>
    <row r="6" spans="1:2" x14ac:dyDescent="0.25">
      <c r="A6" s="7" t="s">
        <v>4</v>
      </c>
      <c r="B6" s="146">
        <v>15436097.039999999</v>
      </c>
    </row>
    <row r="7" spans="1:2" x14ac:dyDescent="0.25">
      <c r="A7" s="7" t="s">
        <v>5</v>
      </c>
      <c r="B7" s="146">
        <v>61274385.900000006</v>
      </c>
    </row>
    <row r="8" spans="1:2" x14ac:dyDescent="0.25">
      <c r="A8" s="5" t="s">
        <v>6</v>
      </c>
      <c r="B8" s="6">
        <f>SUM(B9:B15)</f>
        <v>737802554.49999988</v>
      </c>
    </row>
    <row r="9" spans="1:2" x14ac:dyDescent="0.25">
      <c r="A9" s="7" t="s">
        <v>7</v>
      </c>
      <c r="B9" s="147">
        <v>686173638.73999977</v>
      </c>
    </row>
    <row r="10" spans="1:2" x14ac:dyDescent="0.25">
      <c r="A10" s="7" t="s">
        <v>8</v>
      </c>
      <c r="B10" s="147">
        <v>2845878.24</v>
      </c>
    </row>
    <row r="11" spans="1:2" x14ac:dyDescent="0.25">
      <c r="A11" s="7" t="s">
        <v>9</v>
      </c>
      <c r="B11" s="147">
        <v>2299554.31</v>
      </c>
    </row>
    <row r="12" spans="1:2" x14ac:dyDescent="0.25">
      <c r="A12" s="9" t="s">
        <v>10</v>
      </c>
      <c r="B12" s="147">
        <v>13673023.57</v>
      </c>
    </row>
    <row r="13" spans="1:2" x14ac:dyDescent="0.25">
      <c r="A13" s="7" t="s">
        <v>11</v>
      </c>
      <c r="B13" s="147">
        <v>691710.09000000008</v>
      </c>
    </row>
    <row r="14" spans="1:2" x14ac:dyDescent="0.25">
      <c r="A14" s="7" t="s">
        <v>12</v>
      </c>
      <c r="B14" s="147">
        <v>21747117.599999994</v>
      </c>
    </row>
    <row r="15" spans="1:2" x14ac:dyDescent="0.25">
      <c r="A15" s="7" t="s">
        <v>13</v>
      </c>
      <c r="B15" s="147">
        <v>10371631.950000001</v>
      </c>
    </row>
    <row r="16" spans="1:2" x14ac:dyDescent="0.25">
      <c r="A16" s="5" t="s">
        <v>14</v>
      </c>
      <c r="B16" s="6">
        <v>0</v>
      </c>
    </row>
    <row r="17" spans="1:2" x14ac:dyDescent="0.25">
      <c r="A17" s="5" t="s">
        <v>15</v>
      </c>
      <c r="B17" s="6">
        <v>0</v>
      </c>
    </row>
    <row r="18" spans="1:2" x14ac:dyDescent="0.25">
      <c r="A18" s="5" t="s">
        <v>16</v>
      </c>
      <c r="B18" s="148">
        <v>25343885.550000001</v>
      </c>
    </row>
    <row r="19" spans="1:2" x14ac:dyDescent="0.25">
      <c r="A19" s="5" t="s">
        <v>17</v>
      </c>
      <c r="B19" s="148">
        <v>184533.81</v>
      </c>
    </row>
    <row r="20" spans="1:2" x14ac:dyDescent="0.25">
      <c r="A20" s="11" t="s">
        <v>18</v>
      </c>
      <c r="B20" s="10">
        <v>0</v>
      </c>
    </row>
    <row r="21" spans="1:2" ht="15.75" x14ac:dyDescent="0.25">
      <c r="A21" s="12" t="s">
        <v>19</v>
      </c>
      <c r="B21" s="13">
        <f>B4+B8+B16+B17+B18+B19+B20</f>
        <v>965376169.58999979</v>
      </c>
    </row>
    <row r="22" spans="1:2" x14ac:dyDescent="0.25">
      <c r="A22" s="3" t="s">
        <v>20</v>
      </c>
      <c r="B22" s="4"/>
    </row>
    <row r="23" spans="1:2" x14ac:dyDescent="0.25">
      <c r="A23" s="5" t="s">
        <v>21</v>
      </c>
      <c r="B23" s="6">
        <f>SUM(B30,B24)</f>
        <v>544207517.78999984</v>
      </c>
    </row>
    <row r="24" spans="1:2" x14ac:dyDescent="0.25">
      <c r="A24" s="14" t="s">
        <v>22</v>
      </c>
      <c r="B24" s="15">
        <f>SUM(B25:B29)</f>
        <v>384371442.07999992</v>
      </c>
    </row>
    <row r="25" spans="1:2" x14ac:dyDescent="0.25">
      <c r="A25" s="16" t="s">
        <v>23</v>
      </c>
      <c r="B25" s="149">
        <v>335832143.23999995</v>
      </c>
    </row>
    <row r="26" spans="1:2" x14ac:dyDescent="0.25">
      <c r="A26" s="17" t="s">
        <v>24</v>
      </c>
      <c r="B26" s="149">
        <v>39048227.380000003</v>
      </c>
    </row>
    <row r="27" spans="1:2" x14ac:dyDescent="0.25">
      <c r="A27" s="16" t="s">
        <v>25</v>
      </c>
      <c r="B27" s="149">
        <v>1735073.96</v>
      </c>
    </row>
    <row r="28" spans="1:2" x14ac:dyDescent="0.25">
      <c r="A28" s="16" t="s">
        <v>26</v>
      </c>
      <c r="B28" s="149">
        <v>2973865.8</v>
      </c>
    </row>
    <row r="29" spans="1:2" x14ac:dyDescent="0.25">
      <c r="A29" s="16" t="s">
        <v>27</v>
      </c>
      <c r="B29" s="149">
        <v>4782131.6999999993</v>
      </c>
    </row>
    <row r="30" spans="1:2" x14ac:dyDescent="0.25">
      <c r="A30" s="14" t="s">
        <v>28</v>
      </c>
      <c r="B30" s="149">
        <v>159836075.70999995</v>
      </c>
    </row>
    <row r="31" spans="1:2" x14ac:dyDescent="0.25">
      <c r="A31" s="5" t="s">
        <v>29</v>
      </c>
      <c r="B31" s="6">
        <f>SUM(B32:B43)</f>
        <v>296710572.63000005</v>
      </c>
    </row>
    <row r="32" spans="1:2" x14ac:dyDescent="0.25">
      <c r="A32" s="14" t="s">
        <v>30</v>
      </c>
      <c r="B32" s="150">
        <v>164052456.92999998</v>
      </c>
    </row>
    <row r="33" spans="1:2" x14ac:dyDescent="0.25">
      <c r="A33" s="14" t="s">
        <v>31</v>
      </c>
      <c r="B33" s="151">
        <v>0</v>
      </c>
    </row>
    <row r="34" spans="1:2" x14ac:dyDescent="0.25">
      <c r="A34" s="14" t="s">
        <v>32</v>
      </c>
      <c r="B34" s="150">
        <v>2280007.7299999995</v>
      </c>
    </row>
    <row r="35" spans="1:2" x14ac:dyDescent="0.25">
      <c r="A35" s="14" t="s">
        <v>33</v>
      </c>
      <c r="B35" s="150">
        <v>11605916.539999999</v>
      </c>
    </row>
    <row r="36" spans="1:2" x14ac:dyDescent="0.25">
      <c r="A36" s="14" t="s">
        <v>34</v>
      </c>
      <c r="B36" s="150">
        <v>14099142.120000001</v>
      </c>
    </row>
    <row r="37" spans="1:2" x14ac:dyDescent="0.25">
      <c r="A37" s="14" t="s">
        <v>35</v>
      </c>
      <c r="B37" s="150">
        <v>0</v>
      </c>
    </row>
    <row r="38" spans="1:2" x14ac:dyDescent="0.25">
      <c r="A38" s="14" t="s">
        <v>36</v>
      </c>
      <c r="B38" s="150">
        <v>6486307.1500000004</v>
      </c>
    </row>
    <row r="39" spans="1:2" x14ac:dyDescent="0.25">
      <c r="A39" s="14" t="s">
        <v>37</v>
      </c>
      <c r="B39" s="150">
        <v>81425715.609999999</v>
      </c>
    </row>
    <row r="40" spans="1:2" x14ac:dyDescent="0.25">
      <c r="A40" s="14" t="s">
        <v>38</v>
      </c>
      <c r="B40" s="150">
        <v>2537696.48</v>
      </c>
    </row>
    <row r="41" spans="1:2" x14ac:dyDescent="0.25">
      <c r="A41" s="14" t="s">
        <v>39</v>
      </c>
      <c r="B41" s="152">
        <v>0</v>
      </c>
    </row>
    <row r="42" spans="1:2" x14ac:dyDescent="0.25">
      <c r="A42" s="14" t="s">
        <v>40</v>
      </c>
      <c r="B42" s="150">
        <v>9770570.4700000007</v>
      </c>
    </row>
    <row r="43" spans="1:2" x14ac:dyDescent="0.25">
      <c r="A43" s="14" t="s">
        <v>41</v>
      </c>
      <c r="B43" s="150">
        <v>4452759.6000000015</v>
      </c>
    </row>
    <row r="44" spans="1:2" x14ac:dyDescent="0.25">
      <c r="A44" s="5" t="s">
        <v>42</v>
      </c>
      <c r="B44" s="6">
        <f>SUM(B45:B48)</f>
        <v>34723731.18</v>
      </c>
    </row>
    <row r="45" spans="1:2" x14ac:dyDescent="0.25">
      <c r="A45" s="14" t="s">
        <v>43</v>
      </c>
      <c r="B45" s="154">
        <v>1447115.25</v>
      </c>
    </row>
    <row r="46" spans="1:2" x14ac:dyDescent="0.25">
      <c r="A46" s="14" t="s">
        <v>44</v>
      </c>
      <c r="B46" s="154">
        <v>33276615.93</v>
      </c>
    </row>
    <row r="47" spans="1:2" x14ac:dyDescent="0.25">
      <c r="A47" s="14" t="s">
        <v>45</v>
      </c>
      <c r="B47" s="155">
        <v>0</v>
      </c>
    </row>
    <row r="48" spans="1:2" x14ac:dyDescent="0.25">
      <c r="A48" s="14" t="s">
        <v>46</v>
      </c>
      <c r="B48" s="155">
        <v>0</v>
      </c>
    </row>
    <row r="49" spans="1:2" x14ac:dyDescent="0.25">
      <c r="A49" s="5" t="s">
        <v>47</v>
      </c>
      <c r="B49" s="153">
        <v>1231699.02</v>
      </c>
    </row>
    <row r="50" spans="1:2" x14ac:dyDescent="0.25">
      <c r="A50" s="11" t="s">
        <v>48</v>
      </c>
      <c r="B50" s="153">
        <v>9498015.5099999998</v>
      </c>
    </row>
    <row r="51" spans="1:2" ht="15.75" x14ac:dyDescent="0.25">
      <c r="A51" s="18" t="s">
        <v>49</v>
      </c>
      <c r="B51" s="13">
        <f>B23+B31+B44+B49+B50</f>
        <v>886371536.12999976</v>
      </c>
    </row>
    <row r="52" spans="1:2" ht="15.75" x14ac:dyDescent="0.25">
      <c r="A52" s="18" t="s">
        <v>50</v>
      </c>
      <c r="B52" s="13">
        <f>B21-B51</f>
        <v>79004633.460000038</v>
      </c>
    </row>
    <row r="53" spans="1:2" x14ac:dyDescent="0.25">
      <c r="A53" s="19" t="s">
        <v>51</v>
      </c>
      <c r="B53" s="20">
        <f>B54-B55+B56</f>
        <v>229834.55999999988</v>
      </c>
    </row>
    <row r="54" spans="1:2" x14ac:dyDescent="0.25">
      <c r="A54" s="14" t="s">
        <v>52</v>
      </c>
      <c r="B54" s="156">
        <v>1778839.0999999999</v>
      </c>
    </row>
    <row r="55" spans="1:2" x14ac:dyDescent="0.25">
      <c r="A55" s="14" t="s">
        <v>53</v>
      </c>
      <c r="B55" s="156">
        <v>1546539.48</v>
      </c>
    </row>
    <row r="56" spans="1:2" x14ac:dyDescent="0.25">
      <c r="A56" s="14" t="s">
        <v>54</v>
      </c>
      <c r="B56" s="156">
        <v>-2465.0600000000004</v>
      </c>
    </row>
    <row r="57" spans="1:2" x14ac:dyDescent="0.25">
      <c r="A57" s="19" t="s">
        <v>55</v>
      </c>
      <c r="B57" s="20">
        <f>B58-B59</f>
        <v>0</v>
      </c>
    </row>
    <row r="58" spans="1:2" x14ac:dyDescent="0.25">
      <c r="A58" s="14" t="s">
        <v>56</v>
      </c>
      <c r="B58" s="8">
        <v>0</v>
      </c>
    </row>
    <row r="59" spans="1:2" x14ac:dyDescent="0.25">
      <c r="A59" s="14" t="s">
        <v>57</v>
      </c>
      <c r="B59" s="8">
        <v>0</v>
      </c>
    </row>
    <row r="60" spans="1:2" x14ac:dyDescent="0.25">
      <c r="A60" s="19" t="s">
        <v>58</v>
      </c>
      <c r="B60" s="20">
        <f>B61-B62</f>
        <v>9471229.8999999985</v>
      </c>
    </row>
    <row r="61" spans="1:2" x14ac:dyDescent="0.25">
      <c r="A61" s="14" t="s">
        <v>59</v>
      </c>
      <c r="B61" s="157">
        <v>21443947.109999999</v>
      </c>
    </row>
    <row r="62" spans="1:2" x14ac:dyDescent="0.25">
      <c r="A62" s="14" t="s">
        <v>60</v>
      </c>
      <c r="B62" s="157">
        <v>11972717.210000001</v>
      </c>
    </row>
    <row r="63" spans="1:2" x14ac:dyDescent="0.25">
      <c r="A63" s="21" t="s">
        <v>61</v>
      </c>
      <c r="B63" s="158">
        <v>32304723.830000013</v>
      </c>
    </row>
    <row r="64" spans="1:2" ht="15.75" x14ac:dyDescent="0.25">
      <c r="A64" s="12" t="s">
        <v>62</v>
      </c>
      <c r="B64" s="13">
        <f>B52+B53+B57+B60-B63</f>
        <v>56400974.090000033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sheetPr>
    <tabColor rgb="FF00B050"/>
  </sheetPr>
  <dimension ref="A1:D63"/>
  <sheetViews>
    <sheetView zoomScaleNormal="100" workbookViewId="0"/>
  </sheetViews>
  <sheetFormatPr defaultRowHeight="15" x14ac:dyDescent="0.25"/>
  <cols>
    <col min="1" max="1" width="62.85546875" customWidth="1"/>
    <col min="2" max="2" width="17.28515625" customWidth="1"/>
    <col min="3" max="3" width="62.85546875" customWidth="1"/>
    <col min="4" max="4" width="19.140625" customWidth="1"/>
  </cols>
  <sheetData>
    <row r="1" spans="1:4" ht="66.75" customHeight="1" x14ac:dyDescent="0.25">
      <c r="A1" s="22"/>
      <c r="B1" s="23"/>
      <c r="C1" s="22"/>
      <c r="D1" s="24"/>
    </row>
    <row r="2" spans="1:4" s="22" customFormat="1" ht="30.6" customHeight="1" x14ac:dyDescent="0.25">
      <c r="A2" s="109" t="s">
        <v>63</v>
      </c>
      <c r="B2" s="109"/>
      <c r="C2" s="109"/>
      <c r="D2" s="109"/>
    </row>
    <row r="3" spans="1:4" s="22" customFormat="1" x14ac:dyDescent="0.25">
      <c r="A3" s="110" t="s">
        <v>64</v>
      </c>
      <c r="B3" s="110"/>
      <c r="C3" s="110" t="s">
        <v>65</v>
      </c>
      <c r="D3" s="110"/>
    </row>
    <row r="4" spans="1:4" s="22" customFormat="1" ht="21.6" customHeight="1" x14ac:dyDescent="0.25">
      <c r="A4" s="110"/>
      <c r="B4" s="110"/>
      <c r="C4" s="110"/>
      <c r="D4" s="110"/>
    </row>
    <row r="5" spans="1:4" s="22" customFormat="1" ht="21" customHeight="1" x14ac:dyDescent="0.25">
      <c r="A5" s="25"/>
      <c r="B5" s="26">
        <v>2024</v>
      </c>
      <c r="C5" s="25"/>
      <c r="D5" s="26">
        <v>2024</v>
      </c>
    </row>
    <row r="6" spans="1:4" x14ac:dyDescent="0.25">
      <c r="A6" s="27" t="s">
        <v>66</v>
      </c>
      <c r="B6" s="28">
        <f>B8+B16+B26</f>
        <v>400559815.08000004</v>
      </c>
      <c r="C6" s="29" t="s">
        <v>67</v>
      </c>
      <c r="D6" s="30">
        <f>D8+D10+D16</f>
        <v>1119934000.1600001</v>
      </c>
    </row>
    <row r="7" spans="1:4" x14ac:dyDescent="0.25">
      <c r="A7" s="31"/>
      <c r="B7" s="32"/>
      <c r="C7" s="33"/>
      <c r="D7" s="34"/>
    </row>
    <row r="8" spans="1:4" x14ac:dyDescent="0.25">
      <c r="A8" s="35" t="s">
        <v>68</v>
      </c>
      <c r="B8" s="36">
        <f>SUM(B10:B14)</f>
        <v>12731956.540000001</v>
      </c>
      <c r="C8" s="37" t="s">
        <v>69</v>
      </c>
      <c r="D8" s="38">
        <v>107251637.84</v>
      </c>
    </row>
    <row r="9" spans="1:4" x14ac:dyDescent="0.25">
      <c r="A9" s="31"/>
      <c r="B9" s="32"/>
      <c r="C9" s="33"/>
      <c r="D9" s="34"/>
    </row>
    <row r="10" spans="1:4" x14ac:dyDescent="0.25">
      <c r="A10" s="31" t="s">
        <v>70</v>
      </c>
      <c r="B10" s="39">
        <v>0</v>
      </c>
      <c r="C10" s="37" t="s">
        <v>71</v>
      </c>
      <c r="D10" s="38">
        <f>SUM(D12:D14)</f>
        <v>678332806.72000003</v>
      </c>
    </row>
    <row r="11" spans="1:4" x14ac:dyDescent="0.25">
      <c r="A11" s="31" t="s">
        <v>72</v>
      </c>
      <c r="B11" s="159">
        <v>275999.19000000018</v>
      </c>
      <c r="C11" s="33"/>
      <c r="D11" s="34"/>
    </row>
    <row r="12" spans="1:4" x14ac:dyDescent="0.25">
      <c r="A12" s="31" t="s">
        <v>73</v>
      </c>
      <c r="B12" s="159">
        <v>11080.43</v>
      </c>
      <c r="C12" s="33" t="s">
        <v>74</v>
      </c>
      <c r="D12" s="170">
        <v>4000000</v>
      </c>
    </row>
    <row r="13" spans="1:4" x14ac:dyDescent="0.25">
      <c r="A13" s="31" t="s">
        <v>75</v>
      </c>
      <c r="B13" s="160">
        <v>2559685.65</v>
      </c>
      <c r="C13" s="33" t="s">
        <v>76</v>
      </c>
      <c r="D13" s="170">
        <v>425885334.63</v>
      </c>
    </row>
    <row r="14" spans="1:4" x14ac:dyDescent="0.25">
      <c r="A14" s="31" t="s">
        <v>77</v>
      </c>
      <c r="B14" s="159">
        <v>9885191.2700000014</v>
      </c>
      <c r="C14" s="33" t="s">
        <v>78</v>
      </c>
      <c r="D14" s="170">
        <v>248447472.09</v>
      </c>
    </row>
    <row r="15" spans="1:4" x14ac:dyDescent="0.25">
      <c r="A15" s="31"/>
      <c r="B15" s="32"/>
      <c r="C15" s="33"/>
      <c r="D15" s="34"/>
    </row>
    <row r="16" spans="1:4" x14ac:dyDescent="0.25">
      <c r="A16" s="35" t="s">
        <v>79</v>
      </c>
      <c r="B16" s="41">
        <f>SUM(B18:B24)</f>
        <v>382721677.27000004</v>
      </c>
      <c r="C16" s="37" t="s">
        <v>80</v>
      </c>
      <c r="D16" s="38">
        <f>SUM(D18:D20)</f>
        <v>334349555.60000002</v>
      </c>
    </row>
    <row r="17" spans="1:4" x14ac:dyDescent="0.25">
      <c r="A17" s="31"/>
      <c r="B17" s="32"/>
      <c r="C17" s="33"/>
      <c r="D17" s="34"/>
    </row>
    <row r="18" spans="1:4" x14ac:dyDescent="0.25">
      <c r="A18" s="31" t="s">
        <v>81</v>
      </c>
      <c r="B18" s="161">
        <v>255206407.37000003</v>
      </c>
      <c r="C18" s="33" t="s">
        <v>82</v>
      </c>
      <c r="D18" s="145">
        <v>56400974.090000004</v>
      </c>
    </row>
    <row r="19" spans="1:4" x14ac:dyDescent="0.25">
      <c r="A19" s="31" t="s">
        <v>83</v>
      </c>
      <c r="B19" s="161">
        <v>18914500.490000039</v>
      </c>
      <c r="C19" s="33" t="s">
        <v>84</v>
      </c>
      <c r="D19" s="171">
        <v>277948581.50999999</v>
      </c>
    </row>
    <row r="20" spans="1:4" x14ac:dyDescent="0.25">
      <c r="A20" s="31" t="s">
        <v>85</v>
      </c>
      <c r="B20" s="161">
        <v>41316497.38000001</v>
      </c>
      <c r="C20" s="33" t="s">
        <v>86</v>
      </c>
      <c r="D20" s="40">
        <v>0</v>
      </c>
    </row>
    <row r="21" spans="1:4" x14ac:dyDescent="0.25">
      <c r="A21" s="31" t="s">
        <v>87</v>
      </c>
      <c r="B21" s="161">
        <v>17243032.169999998</v>
      </c>
      <c r="C21" s="42"/>
      <c r="D21" s="43"/>
    </row>
    <row r="22" spans="1:4" x14ac:dyDescent="0.25">
      <c r="A22" s="31" t="s">
        <v>88</v>
      </c>
      <c r="B22" s="161">
        <v>13141295.959999993</v>
      </c>
      <c r="C22" s="33"/>
      <c r="D22" s="34"/>
    </row>
    <row r="23" spans="1:4" x14ac:dyDescent="0.25">
      <c r="A23" s="31" t="s">
        <v>89</v>
      </c>
      <c r="B23" s="161">
        <v>36371316.010000005</v>
      </c>
      <c r="C23" s="29" t="s">
        <v>90</v>
      </c>
      <c r="D23" s="172">
        <v>134785915.16999999</v>
      </c>
    </row>
    <row r="24" spans="1:4" x14ac:dyDescent="0.25">
      <c r="A24" s="31" t="s">
        <v>91</v>
      </c>
      <c r="B24" s="161">
        <v>528627.88999999966</v>
      </c>
      <c r="C24" s="45"/>
      <c r="D24" s="173"/>
    </row>
    <row r="25" spans="1:4" x14ac:dyDescent="0.25">
      <c r="A25" s="31"/>
      <c r="B25" s="161"/>
      <c r="C25" s="45"/>
      <c r="D25" s="173"/>
    </row>
    <row r="26" spans="1:4" x14ac:dyDescent="0.25">
      <c r="A26" s="35" t="s">
        <v>92</v>
      </c>
      <c r="B26" s="162">
        <v>5106181.2699999996</v>
      </c>
      <c r="C26" s="29" t="s">
        <v>93</v>
      </c>
      <c r="D26" s="172">
        <v>2870040.32</v>
      </c>
    </row>
    <row r="27" spans="1:4" x14ac:dyDescent="0.25">
      <c r="A27" s="31"/>
      <c r="B27" s="32"/>
      <c r="C27" s="45"/>
      <c r="D27" s="34"/>
    </row>
    <row r="28" spans="1:4" x14ac:dyDescent="0.25">
      <c r="A28" s="31"/>
      <c r="B28" s="32"/>
      <c r="C28" s="45"/>
      <c r="D28" s="34"/>
    </row>
    <row r="29" spans="1:4" x14ac:dyDescent="0.25">
      <c r="A29" s="27" t="s">
        <v>94</v>
      </c>
      <c r="B29" s="44">
        <f>B31+B33+B45+B47</f>
        <v>1811968913.8600001</v>
      </c>
      <c r="C29" s="29" t="s">
        <v>95</v>
      </c>
      <c r="D29" s="30">
        <f>SUM(D31:D42)</f>
        <v>198426684.31999999</v>
      </c>
    </row>
    <row r="30" spans="1:4" x14ac:dyDescent="0.25">
      <c r="A30" s="31"/>
      <c r="B30" s="32"/>
      <c r="C30" s="33"/>
      <c r="D30" s="34"/>
    </row>
    <row r="31" spans="1:4" x14ac:dyDescent="0.25">
      <c r="A31" s="35" t="s">
        <v>96</v>
      </c>
      <c r="B31" s="163">
        <v>989478.71</v>
      </c>
      <c r="C31" s="33" t="s">
        <v>97</v>
      </c>
      <c r="D31" s="174">
        <v>97907825.310000002</v>
      </c>
    </row>
    <row r="32" spans="1:4" x14ac:dyDescent="0.25">
      <c r="A32" s="31"/>
      <c r="B32" s="32"/>
      <c r="C32" s="33" t="s">
        <v>98</v>
      </c>
      <c r="D32" s="174">
        <v>0</v>
      </c>
    </row>
    <row r="33" spans="1:4" x14ac:dyDescent="0.25">
      <c r="A33" s="35" t="s">
        <v>99</v>
      </c>
      <c r="B33" s="36">
        <f>SUM(B35:B43)</f>
        <v>476582563.81</v>
      </c>
      <c r="C33" s="33" t="s">
        <v>100</v>
      </c>
      <c r="D33" s="174">
        <v>0</v>
      </c>
    </row>
    <row r="34" spans="1:4" x14ac:dyDescent="0.25">
      <c r="A34" s="31"/>
      <c r="B34" s="32"/>
      <c r="C34" s="33" t="s">
        <v>101</v>
      </c>
      <c r="D34" s="174">
        <v>0</v>
      </c>
    </row>
    <row r="35" spans="1:4" x14ac:dyDescent="0.25">
      <c r="A35" s="31" t="s">
        <v>102</v>
      </c>
      <c r="B35" s="164">
        <v>254353933.87</v>
      </c>
      <c r="C35" s="33" t="s">
        <v>103</v>
      </c>
      <c r="D35" s="174">
        <v>0</v>
      </c>
    </row>
    <row r="36" spans="1:4" x14ac:dyDescent="0.25">
      <c r="A36" s="31" t="s">
        <v>104</v>
      </c>
      <c r="B36" s="164">
        <v>1503618.67</v>
      </c>
      <c r="C36" s="33" t="s">
        <v>105</v>
      </c>
      <c r="D36" s="174">
        <v>3133513.75</v>
      </c>
    </row>
    <row r="37" spans="1:4" x14ac:dyDescent="0.25">
      <c r="A37" s="31" t="s">
        <v>106</v>
      </c>
      <c r="B37" s="164">
        <v>137245.33000000007</v>
      </c>
      <c r="C37" s="33" t="s">
        <v>107</v>
      </c>
      <c r="D37" s="174">
        <v>1207815.23</v>
      </c>
    </row>
    <row r="38" spans="1:4" x14ac:dyDescent="0.25">
      <c r="A38" s="31" t="s">
        <v>108</v>
      </c>
      <c r="B38" s="164">
        <v>293500.24</v>
      </c>
      <c r="C38" s="33" t="s">
        <v>109</v>
      </c>
      <c r="D38" s="174">
        <v>3685.97</v>
      </c>
    </row>
    <row r="39" spans="1:4" x14ac:dyDescent="0.25">
      <c r="A39" s="31" t="s">
        <v>110</v>
      </c>
      <c r="B39" s="164">
        <v>23579472.870000001</v>
      </c>
      <c r="C39" s="33" t="s">
        <v>111</v>
      </c>
      <c r="D39" s="174">
        <v>23081098.32</v>
      </c>
    </row>
    <row r="40" spans="1:4" x14ac:dyDescent="0.25">
      <c r="A40" s="31" t="s">
        <v>112</v>
      </c>
      <c r="B40" s="164">
        <v>4902353.92</v>
      </c>
      <c r="C40" s="33" t="s">
        <v>113</v>
      </c>
      <c r="D40" s="174">
        <v>5298250.6500000004</v>
      </c>
    </row>
    <row r="41" spans="1:4" x14ac:dyDescent="0.25">
      <c r="A41" s="31" t="s">
        <v>114</v>
      </c>
      <c r="B41" s="166">
        <v>0</v>
      </c>
      <c r="C41" s="33" t="s">
        <v>115</v>
      </c>
      <c r="D41" s="174">
        <v>0</v>
      </c>
    </row>
    <row r="42" spans="1:4" x14ac:dyDescent="0.25">
      <c r="A42" s="31" t="s">
        <v>116</v>
      </c>
      <c r="B42" s="164">
        <v>25368105.460000001</v>
      </c>
      <c r="C42" s="33" t="s">
        <v>117</v>
      </c>
      <c r="D42" s="174">
        <v>67794495.089999989</v>
      </c>
    </row>
    <row r="43" spans="1:4" x14ac:dyDescent="0.25">
      <c r="A43" s="31" t="s">
        <v>118</v>
      </c>
      <c r="B43" s="164">
        <v>166444333.44999999</v>
      </c>
      <c r="C43" s="33"/>
      <c r="D43" s="34"/>
    </row>
    <row r="44" spans="1:4" x14ac:dyDescent="0.25">
      <c r="A44" s="31"/>
      <c r="B44" s="164"/>
      <c r="C44" s="33"/>
      <c r="D44" s="34"/>
    </row>
    <row r="45" spans="1:4" x14ac:dyDescent="0.25">
      <c r="A45" s="35" t="s">
        <v>119</v>
      </c>
      <c r="B45" s="165">
        <v>3272.63</v>
      </c>
      <c r="C45" s="29" t="s">
        <v>120</v>
      </c>
      <c r="D45" s="30">
        <f>D47+D48</f>
        <v>414493693.37</v>
      </c>
    </row>
    <row r="46" spans="1:4" x14ac:dyDescent="0.25">
      <c r="A46" s="31"/>
      <c r="B46" s="32"/>
      <c r="C46" s="33"/>
      <c r="D46" s="34"/>
    </row>
    <row r="47" spans="1:4" x14ac:dyDescent="0.25">
      <c r="A47" s="35" t="s">
        <v>121</v>
      </c>
      <c r="B47" s="36">
        <f>SUM(B49:B50)</f>
        <v>1334393598.71</v>
      </c>
      <c r="C47" s="33" t="s">
        <v>122</v>
      </c>
      <c r="D47" s="175">
        <v>115980895.73</v>
      </c>
    </row>
    <row r="48" spans="1:4" x14ac:dyDescent="0.25">
      <c r="A48" s="31"/>
      <c r="B48" s="32"/>
      <c r="C48" s="33" t="s">
        <v>123</v>
      </c>
      <c r="D48" s="175">
        <v>298512797.63999999</v>
      </c>
    </row>
    <row r="49" spans="1:4" x14ac:dyDescent="0.25">
      <c r="A49" s="31" t="s">
        <v>124</v>
      </c>
      <c r="B49" s="167">
        <v>1334293996.03</v>
      </c>
      <c r="C49" s="33"/>
      <c r="D49" s="46"/>
    </row>
    <row r="50" spans="1:4" x14ac:dyDescent="0.25">
      <c r="A50" s="31" t="s">
        <v>125</v>
      </c>
      <c r="B50" s="167">
        <v>99602.68</v>
      </c>
      <c r="C50" s="29" t="s">
        <v>126</v>
      </c>
      <c r="D50" s="47">
        <f>D52</f>
        <v>349554913.54000002</v>
      </c>
    </row>
    <row r="51" spans="1:4" x14ac:dyDescent="0.25">
      <c r="A51" s="31"/>
      <c r="B51" s="32"/>
      <c r="C51" s="33"/>
      <c r="D51" s="46"/>
    </row>
    <row r="52" spans="1:4" x14ac:dyDescent="0.25">
      <c r="A52" s="31"/>
      <c r="B52" s="32"/>
      <c r="C52" s="33" t="s">
        <v>127</v>
      </c>
      <c r="D52" s="176">
        <v>349554913.54000002</v>
      </c>
    </row>
    <row r="53" spans="1:4" x14ac:dyDescent="0.25">
      <c r="A53" s="29" t="s">
        <v>128</v>
      </c>
      <c r="B53" s="48">
        <f>B55</f>
        <v>841342.99</v>
      </c>
      <c r="C53" s="49"/>
      <c r="D53" s="46"/>
    </row>
    <row r="54" spans="1:4" x14ac:dyDescent="0.25">
      <c r="A54" s="37"/>
      <c r="B54" s="50"/>
      <c r="C54" s="33"/>
      <c r="D54" s="46"/>
    </row>
    <row r="55" spans="1:4" x14ac:dyDescent="0.25">
      <c r="A55" s="33" t="s">
        <v>129</v>
      </c>
      <c r="B55" s="168">
        <v>841342.99</v>
      </c>
      <c r="C55" s="33"/>
      <c r="D55" s="46"/>
    </row>
    <row r="56" spans="1:4" x14ac:dyDescent="0.25">
      <c r="A56" s="33"/>
      <c r="B56" s="51"/>
      <c r="C56" s="45"/>
      <c r="D56" s="46"/>
    </row>
    <row r="57" spans="1:4" x14ac:dyDescent="0.25">
      <c r="A57" s="29" t="s">
        <v>130</v>
      </c>
      <c r="B57" s="48">
        <f>B59</f>
        <v>6695174.9500000002</v>
      </c>
      <c r="C57" s="45"/>
      <c r="D57" s="34"/>
    </row>
    <row r="58" spans="1:4" x14ac:dyDescent="0.25">
      <c r="A58" s="33"/>
      <c r="B58" s="40"/>
      <c r="C58" s="45"/>
      <c r="D58" s="34"/>
    </row>
    <row r="59" spans="1:4" x14ac:dyDescent="0.25">
      <c r="A59" s="33" t="s">
        <v>131</v>
      </c>
      <c r="B59" s="169">
        <v>6695174.9500000002</v>
      </c>
      <c r="C59" s="45"/>
      <c r="D59" s="34"/>
    </row>
    <row r="60" spans="1:4" x14ac:dyDescent="0.25">
      <c r="A60" s="52"/>
      <c r="B60" s="53"/>
      <c r="C60" s="54"/>
      <c r="D60" s="55"/>
    </row>
    <row r="61" spans="1:4" x14ac:dyDescent="0.25">
      <c r="A61" s="56" t="s">
        <v>132</v>
      </c>
      <c r="B61" s="57">
        <f>B6+B29+B53+B57</f>
        <v>2220065246.8799996</v>
      </c>
      <c r="C61" s="58" t="s">
        <v>133</v>
      </c>
      <c r="D61" s="59">
        <f>D6+D23+D26+D29+D45+D50</f>
        <v>2220065246.8800001</v>
      </c>
    </row>
    <row r="62" spans="1:4" x14ac:dyDescent="0.25">
      <c r="A62" s="60"/>
      <c r="B62" s="32"/>
      <c r="C62" s="45"/>
      <c r="D62" s="34"/>
    </row>
    <row r="63" spans="1:4" x14ac:dyDescent="0.25">
      <c r="A63" s="27" t="s">
        <v>134</v>
      </c>
      <c r="B63" s="61">
        <v>274882894.75000006</v>
      </c>
      <c r="C63" s="29" t="s">
        <v>135</v>
      </c>
      <c r="D63" s="61">
        <v>274882894.75000006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sheetPr>
    <tabColor rgb="FF00B050"/>
  </sheetPr>
  <dimension ref="A1:D32"/>
  <sheetViews>
    <sheetView workbookViewId="0"/>
  </sheetViews>
  <sheetFormatPr defaultRowHeight="15" x14ac:dyDescent="0.25"/>
  <cols>
    <col min="1" max="1" width="83.42578125" bestFit="1" customWidth="1"/>
    <col min="2" max="2" width="16.140625" customWidth="1"/>
  </cols>
  <sheetData>
    <row r="1" spans="1:4" s="68" customFormat="1" ht="57.75" customHeight="1" x14ac:dyDescent="0.25">
      <c r="B1" s="69"/>
    </row>
    <row r="2" spans="1:4" s="68" customFormat="1" ht="41.25" customHeight="1" x14ac:dyDescent="0.25">
      <c r="A2" s="109" t="s">
        <v>415</v>
      </c>
      <c r="B2" s="109"/>
    </row>
    <row r="3" spans="1:4" s="68" customFormat="1" ht="15" customHeight="1" x14ac:dyDescent="0.25">
      <c r="A3" s="113" t="s">
        <v>416</v>
      </c>
      <c r="B3" s="114"/>
      <c r="D3" s="69"/>
    </row>
    <row r="4" spans="1:4" s="68" customFormat="1" x14ac:dyDescent="0.25">
      <c r="A4" s="70" t="s">
        <v>417</v>
      </c>
      <c r="B4" s="177">
        <v>56400974.090000004</v>
      </c>
      <c r="D4" s="69"/>
    </row>
    <row r="5" spans="1:4" s="68" customFormat="1" ht="22.5" customHeight="1" x14ac:dyDescent="0.25">
      <c r="A5" s="91" t="s">
        <v>418</v>
      </c>
      <c r="B5" s="178">
        <v>93356911.439999968</v>
      </c>
    </row>
    <row r="6" spans="1:4" s="68" customFormat="1" ht="20.100000000000001" customHeight="1" x14ac:dyDescent="0.25">
      <c r="A6" s="71" t="s">
        <v>253</v>
      </c>
      <c r="B6" s="72">
        <f>SUM(B4:B5)</f>
        <v>149757885.52999997</v>
      </c>
      <c r="D6" s="69"/>
    </row>
    <row r="7" spans="1:4" s="68" customFormat="1" ht="15" customHeight="1" x14ac:dyDescent="0.25">
      <c r="A7" s="113" t="s">
        <v>419</v>
      </c>
      <c r="B7" s="114"/>
      <c r="D7" s="69"/>
    </row>
    <row r="8" spans="1:4" s="68" customFormat="1" x14ac:dyDescent="0.25">
      <c r="A8" s="91" t="s">
        <v>633</v>
      </c>
      <c r="B8" s="179">
        <v>55521179.969999969</v>
      </c>
      <c r="D8" s="69"/>
    </row>
    <row r="9" spans="1:4" s="68" customFormat="1" x14ac:dyDescent="0.25">
      <c r="A9" s="91" t="s">
        <v>634</v>
      </c>
      <c r="B9" s="179">
        <v>-20161.539999999921</v>
      </c>
      <c r="D9" s="69"/>
    </row>
    <row r="10" spans="1:4" s="68" customFormat="1" ht="20.100000000000001" customHeight="1" x14ac:dyDescent="0.25">
      <c r="A10" s="91" t="s">
        <v>635</v>
      </c>
      <c r="B10" s="179">
        <v>24875206.920000024</v>
      </c>
      <c r="D10" s="69"/>
    </row>
    <row r="11" spans="1:4" s="68" customFormat="1" ht="20.100000000000001" customHeight="1" x14ac:dyDescent="0.25">
      <c r="A11" s="71" t="s">
        <v>253</v>
      </c>
      <c r="B11" s="72">
        <f>SUM(B8:B10)</f>
        <v>80376225.349999994</v>
      </c>
      <c r="D11" s="69"/>
    </row>
    <row r="12" spans="1:4" s="68" customFormat="1" ht="20.100000000000001" customHeight="1" x14ac:dyDescent="0.25">
      <c r="A12" s="92" t="s">
        <v>420</v>
      </c>
      <c r="B12" s="72">
        <f>B6+B11</f>
        <v>230134110.87999997</v>
      </c>
      <c r="D12" s="69"/>
    </row>
    <row r="13" spans="1:4" s="68" customFormat="1" x14ac:dyDescent="0.25">
      <c r="A13" s="113" t="s">
        <v>421</v>
      </c>
      <c r="B13" s="114"/>
      <c r="D13" s="69"/>
    </row>
    <row r="14" spans="1:4" s="68" customFormat="1" x14ac:dyDescent="0.25">
      <c r="A14" s="91" t="s">
        <v>422</v>
      </c>
      <c r="B14" s="180">
        <v>-65713113.409999996</v>
      </c>
    </row>
    <row r="15" spans="1:4" s="77" customFormat="1" x14ac:dyDescent="0.25">
      <c r="A15" s="91" t="s">
        <v>423</v>
      </c>
      <c r="B15" s="180">
        <v>-4196199.3600000003</v>
      </c>
    </row>
    <row r="16" spans="1:4" s="68" customFormat="1" ht="20.100000000000001" customHeight="1" x14ac:dyDescent="0.25">
      <c r="A16" s="91" t="s">
        <v>424</v>
      </c>
      <c r="B16" s="73">
        <v>0</v>
      </c>
    </row>
    <row r="17" spans="1:2" s="78" customFormat="1" ht="20.100000000000001" customHeight="1" x14ac:dyDescent="0.25">
      <c r="A17" s="71" t="s">
        <v>253</v>
      </c>
      <c r="B17" s="72">
        <f>SUM(B14:B16)</f>
        <v>-69909312.769999996</v>
      </c>
    </row>
    <row r="18" spans="1:2" s="68" customFormat="1" x14ac:dyDescent="0.25">
      <c r="A18" s="113" t="s">
        <v>425</v>
      </c>
      <c r="B18" s="114"/>
    </row>
    <row r="19" spans="1:2" s="68" customFormat="1" x14ac:dyDescent="0.25">
      <c r="A19" s="91" t="s">
        <v>422</v>
      </c>
      <c r="B19" s="73">
        <f>[1]TOTALI!B26</f>
        <v>0</v>
      </c>
    </row>
    <row r="20" spans="1:2" s="68" customFormat="1" x14ac:dyDescent="0.25">
      <c r="A20" s="91" t="s">
        <v>423</v>
      </c>
      <c r="B20" s="73">
        <f>[1]TOTALI!B27</f>
        <v>0</v>
      </c>
    </row>
    <row r="21" spans="1:2" s="68" customFormat="1" ht="20.100000000000001" customHeight="1" x14ac:dyDescent="0.25">
      <c r="A21" s="91" t="s">
        <v>424</v>
      </c>
      <c r="B21" s="180">
        <v>0</v>
      </c>
    </row>
    <row r="22" spans="1:2" s="68" customFormat="1" ht="20.100000000000001" customHeight="1" x14ac:dyDescent="0.25">
      <c r="A22" s="71" t="s">
        <v>253</v>
      </c>
      <c r="B22" s="72">
        <f>SUM(B19:B21)</f>
        <v>0</v>
      </c>
    </row>
    <row r="23" spans="1:2" s="68" customFormat="1" ht="20.100000000000001" customHeight="1" x14ac:dyDescent="0.25">
      <c r="A23" s="92" t="s">
        <v>426</v>
      </c>
      <c r="B23" s="72">
        <f>SUM(B17,B22)</f>
        <v>-69909312.769999996</v>
      </c>
    </row>
    <row r="24" spans="1:2" s="68" customFormat="1" x14ac:dyDescent="0.25">
      <c r="A24" s="113" t="s">
        <v>427</v>
      </c>
      <c r="B24" s="114"/>
    </row>
    <row r="25" spans="1:2" s="68" customFormat="1" ht="20.100000000000001" customHeight="1" x14ac:dyDescent="0.25">
      <c r="A25" s="74" t="s">
        <v>428</v>
      </c>
      <c r="B25" s="181">
        <v>-6782656.0700000003</v>
      </c>
    </row>
    <row r="26" spans="1:2" s="68" customFormat="1" ht="20.100000000000001" customHeight="1" x14ac:dyDescent="0.25">
      <c r="A26" s="92" t="s">
        <v>429</v>
      </c>
      <c r="B26" s="72">
        <f>SUM(B25:B25)</f>
        <v>-6782656.0700000003</v>
      </c>
    </row>
    <row r="27" spans="1:2" s="68" customFormat="1" ht="20.45" customHeight="1" x14ac:dyDescent="0.25">
      <c r="A27" s="112"/>
      <c r="B27" s="112"/>
    </row>
    <row r="28" spans="1:2" s="68" customFormat="1" ht="17.45" customHeight="1" x14ac:dyDescent="0.25">
      <c r="A28" s="75" t="s">
        <v>430</v>
      </c>
      <c r="B28" s="76">
        <f>SUM(B26,B23,B12)</f>
        <v>153442142.03999996</v>
      </c>
    </row>
    <row r="29" spans="1:2" s="68" customFormat="1" ht="20.100000000000001" customHeight="1" x14ac:dyDescent="0.25">
      <c r="A29" s="111"/>
      <c r="B29" s="112"/>
    </row>
    <row r="30" spans="1:2" s="68" customFormat="1" ht="20.100000000000001" customHeight="1" x14ac:dyDescent="0.25">
      <c r="A30" s="71" t="s">
        <v>431</v>
      </c>
      <c r="B30" s="183">
        <v>1180951456.6700001</v>
      </c>
    </row>
    <row r="31" spans="1:2" s="68" customFormat="1" ht="20.100000000000001" customHeight="1" x14ac:dyDescent="0.25">
      <c r="A31" s="71" t="s">
        <v>432</v>
      </c>
      <c r="B31" s="183">
        <v>1334393598.71</v>
      </c>
    </row>
    <row r="32" spans="1:2" x14ac:dyDescent="0.25">
      <c r="A32" s="75" t="s">
        <v>433</v>
      </c>
      <c r="B32" s="76">
        <f>B31-B30</f>
        <v>153442142.03999996</v>
      </c>
    </row>
  </sheetData>
  <mergeCells count="8">
    <mergeCell ref="A29:B29"/>
    <mergeCell ref="A2:B2"/>
    <mergeCell ref="A3:B3"/>
    <mergeCell ref="A7:B7"/>
    <mergeCell ref="A13:B13"/>
    <mergeCell ref="A18:B18"/>
    <mergeCell ref="A24:B24"/>
    <mergeCell ref="A27:B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7B3F-B38B-43DB-B140-698DF5A1F32C}">
  <sheetPr>
    <tabColor rgb="FF00B050"/>
  </sheetPr>
  <dimension ref="A1:I86"/>
  <sheetViews>
    <sheetView zoomScaleNormal="100" workbookViewId="0">
      <selection activeCell="B1" sqref="B1:C1"/>
    </sheetView>
  </sheetViews>
  <sheetFormatPr defaultRowHeight="15" x14ac:dyDescent="0.25"/>
  <cols>
    <col min="1" max="1" width="31.28515625" customWidth="1"/>
    <col min="2" max="2" width="125.28515625" customWidth="1"/>
    <col min="3" max="3" width="23" customWidth="1"/>
  </cols>
  <sheetData>
    <row r="1" spans="1:9" ht="72.75" customHeight="1" thickBot="1" x14ac:dyDescent="0.3">
      <c r="A1" s="62"/>
      <c r="B1" s="115" t="s">
        <v>636</v>
      </c>
      <c r="C1" s="115"/>
      <c r="D1" s="64"/>
      <c r="E1" s="64"/>
      <c r="F1" s="64"/>
      <c r="G1" s="64"/>
      <c r="H1" s="64"/>
      <c r="I1" s="64"/>
    </row>
    <row r="2" spans="1:9" ht="36" customHeight="1" thickBot="1" x14ac:dyDescent="0.3">
      <c r="A2" s="80" t="s">
        <v>136</v>
      </c>
      <c r="B2" s="81" t="s">
        <v>137</v>
      </c>
      <c r="C2" s="79" t="s">
        <v>138</v>
      </c>
    </row>
    <row r="3" spans="1:9" x14ac:dyDescent="0.25">
      <c r="A3" s="82" t="s">
        <v>139</v>
      </c>
      <c r="B3" s="83" t="s">
        <v>140</v>
      </c>
      <c r="C3" s="88">
        <v>747631975.82000005</v>
      </c>
    </row>
    <row r="4" spans="1:9" x14ac:dyDescent="0.25">
      <c r="A4" s="84" t="s">
        <v>595</v>
      </c>
      <c r="B4" s="63" t="s">
        <v>596</v>
      </c>
      <c r="C4" s="89">
        <v>579474.01</v>
      </c>
    </row>
    <row r="5" spans="1:9" x14ac:dyDescent="0.25">
      <c r="A5" s="84" t="s">
        <v>637</v>
      </c>
      <c r="B5" s="63" t="s">
        <v>638</v>
      </c>
      <c r="C5" s="89">
        <v>11660.05</v>
      </c>
    </row>
    <row r="6" spans="1:9" x14ac:dyDescent="0.25">
      <c r="A6" s="84" t="s">
        <v>597</v>
      </c>
      <c r="B6" s="63" t="s">
        <v>598</v>
      </c>
      <c r="C6" s="89">
        <v>49638.9</v>
      </c>
    </row>
    <row r="7" spans="1:9" x14ac:dyDescent="0.25">
      <c r="A7" s="84" t="s">
        <v>141</v>
      </c>
      <c r="B7" s="63" t="s">
        <v>142</v>
      </c>
      <c r="C7" s="89">
        <v>7166671.1699999999</v>
      </c>
    </row>
    <row r="8" spans="1:9" x14ac:dyDescent="0.25">
      <c r="A8" s="84" t="s">
        <v>143</v>
      </c>
      <c r="B8" s="63" t="s">
        <v>144</v>
      </c>
      <c r="C8" s="89">
        <v>1421403</v>
      </c>
    </row>
    <row r="9" spans="1:9" x14ac:dyDescent="0.25">
      <c r="A9" s="84" t="s">
        <v>145</v>
      </c>
      <c r="B9" s="63" t="s">
        <v>146</v>
      </c>
      <c r="C9" s="89">
        <v>650045.99</v>
      </c>
    </row>
    <row r="10" spans="1:9" x14ac:dyDescent="0.25">
      <c r="A10" s="84" t="s">
        <v>147</v>
      </c>
      <c r="B10" s="63" t="s">
        <v>148</v>
      </c>
      <c r="C10" s="89">
        <v>120721.85</v>
      </c>
    </row>
    <row r="11" spans="1:9" x14ac:dyDescent="0.25">
      <c r="A11" s="84" t="s">
        <v>599</v>
      </c>
      <c r="B11" s="63" t="s">
        <v>600</v>
      </c>
      <c r="C11" s="89">
        <v>200074.42</v>
      </c>
    </row>
    <row r="12" spans="1:9" x14ac:dyDescent="0.25">
      <c r="A12" s="84" t="s">
        <v>149</v>
      </c>
      <c r="B12" s="63" t="s">
        <v>150</v>
      </c>
      <c r="C12" s="89">
        <v>1301836.1599999999</v>
      </c>
    </row>
    <row r="13" spans="1:9" x14ac:dyDescent="0.25">
      <c r="A13" s="84" t="s">
        <v>151</v>
      </c>
      <c r="B13" s="63" t="s">
        <v>152</v>
      </c>
      <c r="C13" s="89">
        <v>2168386.64</v>
      </c>
    </row>
    <row r="14" spans="1:9" x14ac:dyDescent="0.25">
      <c r="A14" s="84" t="s">
        <v>639</v>
      </c>
      <c r="B14" s="63" t="s">
        <v>640</v>
      </c>
      <c r="C14" s="89">
        <v>6250</v>
      </c>
    </row>
    <row r="15" spans="1:9" x14ac:dyDescent="0.25">
      <c r="A15" s="84" t="s">
        <v>153</v>
      </c>
      <c r="B15" s="63" t="s">
        <v>154</v>
      </c>
      <c r="C15" s="89">
        <v>17481</v>
      </c>
    </row>
    <row r="16" spans="1:9" x14ac:dyDescent="0.25">
      <c r="A16" s="84" t="s">
        <v>155</v>
      </c>
      <c r="B16" s="63" t="s">
        <v>156</v>
      </c>
      <c r="C16" s="89">
        <v>692579.51</v>
      </c>
    </row>
    <row r="17" spans="1:3" x14ac:dyDescent="0.25">
      <c r="A17" s="84" t="s">
        <v>611</v>
      </c>
      <c r="B17" s="63" t="s">
        <v>612</v>
      </c>
      <c r="C17" s="89">
        <v>7500</v>
      </c>
    </row>
    <row r="18" spans="1:3" x14ac:dyDescent="0.25">
      <c r="A18" s="84" t="s">
        <v>157</v>
      </c>
      <c r="B18" s="63" t="s">
        <v>158</v>
      </c>
      <c r="C18" s="89">
        <v>127796.27</v>
      </c>
    </row>
    <row r="19" spans="1:3" x14ac:dyDescent="0.25">
      <c r="A19" s="84" t="s">
        <v>159</v>
      </c>
      <c r="B19" s="63" t="s">
        <v>160</v>
      </c>
      <c r="C19" s="89">
        <v>4454934.49</v>
      </c>
    </row>
    <row r="20" spans="1:3" x14ac:dyDescent="0.25">
      <c r="A20" s="84" t="s">
        <v>161</v>
      </c>
      <c r="B20" s="63" t="s">
        <v>162</v>
      </c>
      <c r="C20" s="89">
        <v>1211307</v>
      </c>
    </row>
    <row r="21" spans="1:3" x14ac:dyDescent="0.25">
      <c r="A21" s="84" t="s">
        <v>163</v>
      </c>
      <c r="B21" s="63" t="s">
        <v>164</v>
      </c>
      <c r="C21" s="89">
        <v>10508148.35</v>
      </c>
    </row>
    <row r="22" spans="1:3" x14ac:dyDescent="0.25">
      <c r="A22" s="84" t="s">
        <v>165</v>
      </c>
      <c r="B22" s="63" t="s">
        <v>166</v>
      </c>
      <c r="C22" s="89">
        <v>4507966.96</v>
      </c>
    </row>
    <row r="23" spans="1:3" x14ac:dyDescent="0.25">
      <c r="A23" s="84" t="s">
        <v>167</v>
      </c>
      <c r="B23" s="63" t="s">
        <v>168</v>
      </c>
      <c r="C23" s="89">
        <v>5839.65</v>
      </c>
    </row>
    <row r="24" spans="1:3" x14ac:dyDescent="0.25">
      <c r="A24" s="84" t="s">
        <v>169</v>
      </c>
      <c r="B24" s="63" t="s">
        <v>170</v>
      </c>
      <c r="C24" s="89">
        <v>52600</v>
      </c>
    </row>
    <row r="25" spans="1:3" x14ac:dyDescent="0.25">
      <c r="A25" s="84" t="s">
        <v>171</v>
      </c>
      <c r="B25" s="63" t="s">
        <v>172</v>
      </c>
      <c r="C25" s="89">
        <v>52744.9</v>
      </c>
    </row>
    <row r="26" spans="1:3" x14ac:dyDescent="0.25">
      <c r="A26" s="84" t="s">
        <v>173</v>
      </c>
      <c r="B26" s="63" t="s">
        <v>174</v>
      </c>
      <c r="C26" s="89">
        <v>251937.04</v>
      </c>
    </row>
    <row r="27" spans="1:3" x14ac:dyDescent="0.25">
      <c r="A27" s="84" t="s">
        <v>175</v>
      </c>
      <c r="B27" s="63" t="s">
        <v>176</v>
      </c>
      <c r="C27" s="89">
        <v>216136.28</v>
      </c>
    </row>
    <row r="28" spans="1:3" x14ac:dyDescent="0.25">
      <c r="A28" s="84" t="s">
        <v>177</v>
      </c>
      <c r="B28" s="63" t="s">
        <v>178</v>
      </c>
      <c r="C28" s="89">
        <v>533566.31999999995</v>
      </c>
    </row>
    <row r="29" spans="1:3" x14ac:dyDescent="0.25">
      <c r="A29" s="84" t="s">
        <v>179</v>
      </c>
      <c r="B29" s="63" t="s">
        <v>180</v>
      </c>
      <c r="C29" s="89">
        <v>1223634.8799999999</v>
      </c>
    </row>
    <row r="30" spans="1:3" x14ac:dyDescent="0.25">
      <c r="A30" s="84" t="s">
        <v>181</v>
      </c>
      <c r="B30" s="63" t="s">
        <v>182</v>
      </c>
      <c r="C30" s="89">
        <v>20366746.399999999</v>
      </c>
    </row>
    <row r="31" spans="1:3" x14ac:dyDescent="0.25">
      <c r="A31" s="84" t="s">
        <v>183</v>
      </c>
      <c r="B31" s="63" t="s">
        <v>184</v>
      </c>
      <c r="C31" s="89">
        <v>31148.67</v>
      </c>
    </row>
    <row r="32" spans="1:3" x14ac:dyDescent="0.25">
      <c r="A32" s="84" t="s">
        <v>185</v>
      </c>
      <c r="B32" s="63" t="s">
        <v>186</v>
      </c>
      <c r="C32" s="89">
        <v>231414.05</v>
      </c>
    </row>
    <row r="33" spans="1:3" x14ac:dyDescent="0.25">
      <c r="A33" s="84" t="s">
        <v>187</v>
      </c>
      <c r="B33" s="63" t="s">
        <v>188</v>
      </c>
      <c r="C33" s="89">
        <v>6069220.4699999997</v>
      </c>
    </row>
    <row r="34" spans="1:3" x14ac:dyDescent="0.25">
      <c r="A34" s="84" t="s">
        <v>189</v>
      </c>
      <c r="B34" s="63" t="s">
        <v>190</v>
      </c>
      <c r="C34" s="89">
        <v>110808412.25</v>
      </c>
    </row>
    <row r="35" spans="1:3" x14ac:dyDescent="0.25">
      <c r="A35" s="84" t="s">
        <v>191</v>
      </c>
      <c r="B35" s="63" t="s">
        <v>192</v>
      </c>
      <c r="C35" s="89">
        <v>13991859.25</v>
      </c>
    </row>
    <row r="36" spans="1:3" x14ac:dyDescent="0.25">
      <c r="A36" s="84" t="s">
        <v>193</v>
      </c>
      <c r="B36" s="63" t="s">
        <v>194</v>
      </c>
      <c r="C36" s="89">
        <v>1516342.22</v>
      </c>
    </row>
    <row r="37" spans="1:3" x14ac:dyDescent="0.25">
      <c r="A37" s="84" t="s">
        <v>195</v>
      </c>
      <c r="B37" s="63" t="s">
        <v>196</v>
      </c>
      <c r="C37" s="89">
        <v>623525</v>
      </c>
    </row>
    <row r="38" spans="1:3" x14ac:dyDescent="0.25">
      <c r="A38" s="84" t="s">
        <v>197</v>
      </c>
      <c r="B38" s="63" t="s">
        <v>198</v>
      </c>
      <c r="C38" s="89">
        <v>1200</v>
      </c>
    </row>
    <row r="39" spans="1:3" x14ac:dyDescent="0.25">
      <c r="A39" s="84" t="s">
        <v>199</v>
      </c>
      <c r="B39" s="63" t="s">
        <v>200</v>
      </c>
      <c r="C39" s="89">
        <v>635315.11</v>
      </c>
    </row>
    <row r="40" spans="1:3" x14ac:dyDescent="0.25">
      <c r="A40" s="84" t="s">
        <v>641</v>
      </c>
      <c r="B40" s="63" t="s">
        <v>642</v>
      </c>
      <c r="C40" s="89">
        <v>6773.82</v>
      </c>
    </row>
    <row r="41" spans="1:3" x14ac:dyDescent="0.25">
      <c r="A41" s="84" t="s">
        <v>201</v>
      </c>
      <c r="B41" s="63" t="s">
        <v>202</v>
      </c>
      <c r="C41" s="89">
        <v>102542.67</v>
      </c>
    </row>
    <row r="42" spans="1:3" x14ac:dyDescent="0.25">
      <c r="A42" s="84" t="s">
        <v>203</v>
      </c>
      <c r="B42" s="63" t="s">
        <v>204</v>
      </c>
      <c r="C42" s="89">
        <v>1777795.47</v>
      </c>
    </row>
    <row r="43" spans="1:3" x14ac:dyDescent="0.25">
      <c r="A43" s="84" t="s">
        <v>434</v>
      </c>
      <c r="B43" s="63" t="s">
        <v>435</v>
      </c>
      <c r="C43" s="89">
        <v>114887.73</v>
      </c>
    </row>
    <row r="44" spans="1:3" x14ac:dyDescent="0.25">
      <c r="A44" s="84" t="s">
        <v>205</v>
      </c>
      <c r="B44" s="63" t="s">
        <v>206</v>
      </c>
      <c r="C44" s="89">
        <v>368717.39</v>
      </c>
    </row>
    <row r="45" spans="1:3" x14ac:dyDescent="0.25">
      <c r="A45" s="84" t="s">
        <v>207</v>
      </c>
      <c r="B45" s="63" t="s">
        <v>208</v>
      </c>
      <c r="C45" s="89">
        <v>347.9</v>
      </c>
    </row>
    <row r="46" spans="1:3" x14ac:dyDescent="0.25">
      <c r="A46" s="84" t="s">
        <v>209</v>
      </c>
      <c r="B46" s="63" t="s">
        <v>210</v>
      </c>
      <c r="C46" s="89">
        <v>29897284.829999998</v>
      </c>
    </row>
    <row r="47" spans="1:3" x14ac:dyDescent="0.25">
      <c r="A47" s="84" t="s">
        <v>211</v>
      </c>
      <c r="B47" s="63" t="s">
        <v>212</v>
      </c>
      <c r="C47" s="89">
        <v>97895919.019999996</v>
      </c>
    </row>
    <row r="48" spans="1:3" x14ac:dyDescent="0.25">
      <c r="A48" s="84" t="s">
        <v>436</v>
      </c>
      <c r="B48" s="63" t="s">
        <v>437</v>
      </c>
      <c r="C48" s="89">
        <v>155000</v>
      </c>
    </row>
    <row r="49" spans="1:3" x14ac:dyDescent="0.25">
      <c r="A49" s="84" t="s">
        <v>643</v>
      </c>
      <c r="B49" s="63" t="s">
        <v>644</v>
      </c>
      <c r="C49" s="89">
        <v>60000</v>
      </c>
    </row>
    <row r="50" spans="1:3" x14ac:dyDescent="0.25">
      <c r="A50" s="84" t="s">
        <v>213</v>
      </c>
      <c r="B50" s="63" t="s">
        <v>214</v>
      </c>
      <c r="C50" s="89">
        <v>2070289.54</v>
      </c>
    </row>
    <row r="51" spans="1:3" x14ac:dyDescent="0.25">
      <c r="A51" s="84" t="s">
        <v>215</v>
      </c>
      <c r="B51" s="63" t="s">
        <v>216</v>
      </c>
      <c r="C51" s="89">
        <v>691901.46</v>
      </c>
    </row>
    <row r="52" spans="1:3" x14ac:dyDescent="0.25">
      <c r="A52" s="84" t="s">
        <v>217</v>
      </c>
      <c r="B52" s="63" t="s">
        <v>218</v>
      </c>
      <c r="C52" s="89">
        <v>4053714.6</v>
      </c>
    </row>
    <row r="53" spans="1:3" x14ac:dyDescent="0.25">
      <c r="A53" s="84" t="s">
        <v>219</v>
      </c>
      <c r="B53" s="63" t="s">
        <v>220</v>
      </c>
      <c r="C53" s="89">
        <v>298674</v>
      </c>
    </row>
    <row r="54" spans="1:3" x14ac:dyDescent="0.25">
      <c r="A54" s="84" t="s">
        <v>438</v>
      </c>
      <c r="B54" s="63" t="s">
        <v>439</v>
      </c>
      <c r="C54" s="89">
        <v>141619.39000000001</v>
      </c>
    </row>
    <row r="55" spans="1:3" x14ac:dyDescent="0.25">
      <c r="A55" s="84" t="s">
        <v>601</v>
      </c>
      <c r="B55" s="63" t="s">
        <v>602</v>
      </c>
      <c r="C55" s="89">
        <v>16658.400000000001</v>
      </c>
    </row>
    <row r="56" spans="1:3" x14ac:dyDescent="0.25">
      <c r="A56" s="84" t="s">
        <v>603</v>
      </c>
      <c r="B56" s="63" t="s">
        <v>604</v>
      </c>
      <c r="C56" s="89">
        <v>55500</v>
      </c>
    </row>
    <row r="57" spans="1:3" x14ac:dyDescent="0.25">
      <c r="A57" s="84" t="s">
        <v>221</v>
      </c>
      <c r="B57" s="63" t="s">
        <v>222</v>
      </c>
      <c r="C57" s="89">
        <v>236701.6</v>
      </c>
    </row>
    <row r="58" spans="1:3" x14ac:dyDescent="0.25">
      <c r="A58" s="84" t="s">
        <v>223</v>
      </c>
      <c r="B58" s="63" t="s">
        <v>224</v>
      </c>
      <c r="C58" s="89">
        <v>218285.74</v>
      </c>
    </row>
    <row r="59" spans="1:3" x14ac:dyDescent="0.25">
      <c r="A59" s="84" t="s">
        <v>225</v>
      </c>
      <c r="B59" s="63" t="s">
        <v>226</v>
      </c>
      <c r="C59" s="89">
        <v>15900</v>
      </c>
    </row>
    <row r="60" spans="1:3" x14ac:dyDescent="0.25">
      <c r="A60" s="84" t="s">
        <v>227</v>
      </c>
      <c r="B60" s="63" t="s">
        <v>228</v>
      </c>
      <c r="C60" s="89">
        <v>688008.85</v>
      </c>
    </row>
    <row r="61" spans="1:3" x14ac:dyDescent="0.25">
      <c r="A61" s="84" t="s">
        <v>229</v>
      </c>
      <c r="B61" s="63" t="s">
        <v>230</v>
      </c>
      <c r="C61" s="89">
        <v>23538.14</v>
      </c>
    </row>
    <row r="62" spans="1:3" x14ac:dyDescent="0.25">
      <c r="A62" s="84" t="s">
        <v>613</v>
      </c>
      <c r="B62" s="63" t="s">
        <v>614</v>
      </c>
      <c r="C62" s="89">
        <v>331821.92</v>
      </c>
    </row>
    <row r="63" spans="1:3" x14ac:dyDescent="0.25">
      <c r="A63" s="84" t="s">
        <v>231</v>
      </c>
      <c r="B63" s="63" t="s">
        <v>232</v>
      </c>
      <c r="C63" s="89">
        <v>753250.75</v>
      </c>
    </row>
    <row r="64" spans="1:3" x14ac:dyDescent="0.25">
      <c r="A64" s="84" t="s">
        <v>233</v>
      </c>
      <c r="B64" s="63" t="s">
        <v>234</v>
      </c>
      <c r="C64" s="89">
        <v>3183423.39</v>
      </c>
    </row>
    <row r="65" spans="1:3" x14ac:dyDescent="0.25">
      <c r="A65" s="84" t="s">
        <v>235</v>
      </c>
      <c r="B65" s="63" t="s">
        <v>236</v>
      </c>
      <c r="C65" s="89">
        <v>2265208.39</v>
      </c>
    </row>
    <row r="66" spans="1:3" x14ac:dyDescent="0.25">
      <c r="A66" s="84" t="s">
        <v>237</v>
      </c>
      <c r="B66" s="63" t="s">
        <v>238</v>
      </c>
      <c r="C66" s="89">
        <v>19421238.09</v>
      </c>
    </row>
    <row r="67" spans="1:3" x14ac:dyDescent="0.25">
      <c r="A67" s="84" t="s">
        <v>645</v>
      </c>
      <c r="B67" s="63" t="s">
        <v>646</v>
      </c>
      <c r="C67" s="89">
        <v>1000</v>
      </c>
    </row>
    <row r="68" spans="1:3" x14ac:dyDescent="0.25">
      <c r="A68" s="84" t="s">
        <v>647</v>
      </c>
      <c r="B68" s="63" t="s">
        <v>648</v>
      </c>
      <c r="C68" s="89">
        <v>100</v>
      </c>
    </row>
    <row r="69" spans="1:3" x14ac:dyDescent="0.25">
      <c r="A69" s="84" t="s">
        <v>649</v>
      </c>
      <c r="B69" s="63" t="s">
        <v>650</v>
      </c>
      <c r="C69" s="89">
        <v>30366</v>
      </c>
    </row>
    <row r="70" spans="1:3" x14ac:dyDescent="0.25">
      <c r="A70" s="84" t="s">
        <v>651</v>
      </c>
      <c r="B70" s="63" t="s">
        <v>652</v>
      </c>
      <c r="C70" s="89">
        <v>4000</v>
      </c>
    </row>
    <row r="71" spans="1:3" x14ac:dyDescent="0.25">
      <c r="A71" s="84" t="s">
        <v>239</v>
      </c>
      <c r="B71" s="63" t="s">
        <v>240</v>
      </c>
      <c r="C71" s="89">
        <v>103257802.33</v>
      </c>
    </row>
    <row r="72" spans="1:3" x14ac:dyDescent="0.25">
      <c r="A72" s="84" t="s">
        <v>241</v>
      </c>
      <c r="B72" s="63" t="s">
        <v>242</v>
      </c>
      <c r="C72" s="89">
        <v>188110450.53</v>
      </c>
    </row>
    <row r="73" spans="1:3" x14ac:dyDescent="0.25">
      <c r="A73" s="84" t="s">
        <v>243</v>
      </c>
      <c r="B73" s="63" t="s">
        <v>244</v>
      </c>
      <c r="C73" s="89">
        <v>7519.26</v>
      </c>
    </row>
    <row r="74" spans="1:3" x14ac:dyDescent="0.25">
      <c r="A74" s="84" t="s">
        <v>245</v>
      </c>
      <c r="B74" s="63" t="s">
        <v>246</v>
      </c>
      <c r="C74" s="89">
        <v>1302866.98</v>
      </c>
    </row>
    <row r="75" spans="1:3" x14ac:dyDescent="0.25">
      <c r="A75" s="84" t="s">
        <v>247</v>
      </c>
      <c r="B75" s="63" t="s">
        <v>248</v>
      </c>
      <c r="C75" s="89">
        <v>209321.82</v>
      </c>
    </row>
    <row r="76" spans="1:3" x14ac:dyDescent="0.25">
      <c r="A76" s="84" t="s">
        <v>249</v>
      </c>
      <c r="B76" s="63" t="s">
        <v>250</v>
      </c>
      <c r="C76" s="89">
        <v>152450</v>
      </c>
    </row>
    <row r="77" spans="1:3" x14ac:dyDescent="0.25">
      <c r="A77" s="84" t="s">
        <v>251</v>
      </c>
      <c r="B77" s="63" t="s">
        <v>252</v>
      </c>
      <c r="C77" s="89">
        <v>647287285.99000001</v>
      </c>
    </row>
    <row r="78" spans="1:3" x14ac:dyDescent="0.25">
      <c r="A78" s="84" t="s">
        <v>615</v>
      </c>
      <c r="B78" s="63" t="s">
        <v>616</v>
      </c>
      <c r="C78" s="89">
        <v>6731102.6699999999</v>
      </c>
    </row>
    <row r="79" spans="1:3" x14ac:dyDescent="0.25">
      <c r="A79" s="84" t="s">
        <v>653</v>
      </c>
      <c r="B79" s="63" t="s">
        <v>654</v>
      </c>
      <c r="C79" s="89">
        <v>83414.899999999994</v>
      </c>
    </row>
    <row r="80" spans="1:3" x14ac:dyDescent="0.25">
      <c r="A80" s="84" t="s">
        <v>617</v>
      </c>
      <c r="B80" s="63" t="s">
        <v>618</v>
      </c>
      <c r="C80" s="89">
        <v>64538.69</v>
      </c>
    </row>
    <row r="81" spans="1:3" x14ac:dyDescent="0.25">
      <c r="A81" s="84" t="s">
        <v>655</v>
      </c>
      <c r="B81" s="63" t="s">
        <v>656</v>
      </c>
      <c r="C81" s="89">
        <v>112116.94</v>
      </c>
    </row>
    <row r="82" spans="1:3" s="182" customFormat="1" x14ac:dyDescent="0.25">
      <c r="A82" s="84" t="s">
        <v>619</v>
      </c>
      <c r="B82" s="63" t="s">
        <v>620</v>
      </c>
      <c r="C82" s="89">
        <v>53994.400000000001</v>
      </c>
    </row>
    <row r="83" spans="1:3" s="182" customFormat="1" x14ac:dyDescent="0.25">
      <c r="A83" s="84" t="s">
        <v>657</v>
      </c>
      <c r="B83" s="63" t="s">
        <v>658</v>
      </c>
      <c r="C83" s="89">
        <v>2279556.86</v>
      </c>
    </row>
    <row r="84" spans="1:3" x14ac:dyDescent="0.25">
      <c r="A84" s="84" t="s">
        <v>621</v>
      </c>
      <c r="B84" s="63" t="s">
        <v>622</v>
      </c>
      <c r="C84" s="89">
        <v>38496.230000000003</v>
      </c>
    </row>
    <row r="85" spans="1:3" ht="15.75" thickBot="1" x14ac:dyDescent="0.3">
      <c r="A85" s="85" t="s">
        <v>659</v>
      </c>
      <c r="B85" s="86" t="s">
        <v>660</v>
      </c>
      <c r="C85" s="90">
        <v>645630.9</v>
      </c>
    </row>
    <row r="86" spans="1:3" ht="24.75" customHeight="1" thickBot="1" x14ac:dyDescent="0.3">
      <c r="A86" s="116" t="s">
        <v>253</v>
      </c>
      <c r="B86" s="117"/>
      <c r="C86" s="87">
        <f>SUM(C3:C85)</f>
        <v>2054664511.6700003</v>
      </c>
    </row>
  </sheetData>
  <mergeCells count="2">
    <mergeCell ref="B1:C1"/>
    <mergeCell ref="A86:B8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49DF-FDA5-42B2-8BE5-12A644A75A49}">
  <sheetPr>
    <tabColor rgb="FF00B050"/>
  </sheetPr>
  <dimension ref="A1:L162"/>
  <sheetViews>
    <sheetView zoomScaleNormal="100" workbookViewId="0">
      <selection activeCell="B1" sqref="B1"/>
    </sheetView>
  </sheetViews>
  <sheetFormatPr defaultRowHeight="15" x14ac:dyDescent="0.25"/>
  <cols>
    <col min="1" max="1" width="18.5703125" bestFit="1" customWidth="1"/>
    <col min="2" max="2" width="35.28515625" style="67" customWidth="1"/>
    <col min="3" max="9" width="17" customWidth="1"/>
    <col min="10" max="10" width="18.140625" customWidth="1"/>
    <col min="11" max="11" width="17" customWidth="1"/>
    <col min="12" max="12" width="18.28515625" customWidth="1"/>
  </cols>
  <sheetData>
    <row r="1" spans="1:12" ht="62.25" customHeight="1" thickBot="1" x14ac:dyDescent="0.3">
      <c r="A1" s="65"/>
      <c r="B1" s="66"/>
      <c r="C1" s="135" t="s">
        <v>661</v>
      </c>
      <c r="D1" s="136"/>
      <c r="E1" s="136"/>
      <c r="F1" s="136"/>
      <c r="G1" s="136"/>
      <c r="H1" s="136"/>
      <c r="I1" s="136"/>
      <c r="J1" s="136"/>
      <c r="K1" s="136"/>
      <c r="L1" s="136"/>
    </row>
    <row r="2" spans="1:12" ht="36.75" customHeight="1" x14ac:dyDescent="0.25">
      <c r="A2" s="137" t="s">
        <v>136</v>
      </c>
      <c r="B2" s="140" t="s">
        <v>137</v>
      </c>
      <c r="C2" s="120" t="s">
        <v>254</v>
      </c>
      <c r="D2" s="121"/>
      <c r="E2" s="122"/>
      <c r="F2" s="120" t="s">
        <v>255</v>
      </c>
      <c r="G2" s="122"/>
      <c r="H2" s="94" t="s">
        <v>256</v>
      </c>
      <c r="I2" s="123" t="s">
        <v>257</v>
      </c>
      <c r="J2" s="124"/>
      <c r="K2" s="125"/>
      <c r="L2" s="133" t="s">
        <v>138</v>
      </c>
    </row>
    <row r="3" spans="1:12" s="67" customFormat="1" ht="58.5" customHeight="1" x14ac:dyDescent="0.25">
      <c r="A3" s="138"/>
      <c r="B3" s="141"/>
      <c r="C3" s="95" t="s">
        <v>586</v>
      </c>
      <c r="D3" s="95" t="s">
        <v>587</v>
      </c>
      <c r="E3" s="95" t="s">
        <v>588</v>
      </c>
      <c r="F3" s="95" t="s">
        <v>589</v>
      </c>
      <c r="G3" s="95" t="s">
        <v>590</v>
      </c>
      <c r="H3" s="95" t="s">
        <v>591</v>
      </c>
      <c r="I3" s="95" t="s">
        <v>592</v>
      </c>
      <c r="J3" s="95" t="s">
        <v>593</v>
      </c>
      <c r="K3" s="95" t="s">
        <v>594</v>
      </c>
      <c r="L3" s="134"/>
    </row>
    <row r="4" spans="1:12" ht="75" x14ac:dyDescent="0.25">
      <c r="A4" s="139"/>
      <c r="B4" s="142"/>
      <c r="C4" s="96" t="s">
        <v>258</v>
      </c>
      <c r="D4" s="96" t="s">
        <v>259</v>
      </c>
      <c r="E4" s="96" t="s">
        <v>260</v>
      </c>
      <c r="F4" s="96" t="s">
        <v>261</v>
      </c>
      <c r="G4" s="96" t="s">
        <v>262</v>
      </c>
      <c r="H4" s="96" t="s">
        <v>263</v>
      </c>
      <c r="I4" s="96" t="s">
        <v>264</v>
      </c>
      <c r="J4" s="96" t="s">
        <v>265</v>
      </c>
      <c r="K4" s="96" t="s">
        <v>266</v>
      </c>
      <c r="L4" s="134"/>
    </row>
    <row r="5" spans="1:12" ht="45" x14ac:dyDescent="0.25">
      <c r="A5" s="184" t="s">
        <v>440</v>
      </c>
      <c r="B5" s="185" t="s">
        <v>267</v>
      </c>
      <c r="C5" s="192">
        <v>2315300.494204001</v>
      </c>
      <c r="D5" s="192">
        <v>0</v>
      </c>
      <c r="E5" s="192">
        <v>0</v>
      </c>
      <c r="F5" s="192">
        <v>2153302.2963250014</v>
      </c>
      <c r="G5" s="192">
        <v>0</v>
      </c>
      <c r="H5" s="192">
        <v>188582.82495500008</v>
      </c>
      <c r="I5" s="192">
        <v>0</v>
      </c>
      <c r="J5" s="192">
        <v>1338167.3145160014</v>
      </c>
      <c r="K5" s="192">
        <v>0</v>
      </c>
      <c r="L5" s="93">
        <f>SUM(C5:K5)</f>
        <v>5995352.9300000044</v>
      </c>
    </row>
    <row r="6" spans="1:12" ht="30" x14ac:dyDescent="0.25">
      <c r="A6" s="186" t="s">
        <v>441</v>
      </c>
      <c r="B6" s="187" t="s">
        <v>268</v>
      </c>
      <c r="C6" s="192">
        <v>124824777.29358146</v>
      </c>
      <c r="D6" s="192">
        <v>0</v>
      </c>
      <c r="E6" s="192">
        <v>0</v>
      </c>
      <c r="F6" s="192">
        <v>116571156.31202646</v>
      </c>
      <c r="G6" s="192">
        <v>0</v>
      </c>
      <c r="H6" s="192">
        <v>11342766.389873466</v>
      </c>
      <c r="I6" s="192">
        <v>0</v>
      </c>
      <c r="J6" s="192">
        <v>49388271.304529063</v>
      </c>
      <c r="K6" s="192">
        <v>0</v>
      </c>
      <c r="L6" s="93">
        <f t="shared" ref="L6:L69" si="0">SUM(C6:K6)</f>
        <v>302126971.30001044</v>
      </c>
    </row>
    <row r="7" spans="1:12" ht="30" x14ac:dyDescent="0.25">
      <c r="A7" s="186" t="s">
        <v>442</v>
      </c>
      <c r="B7" s="187" t="s">
        <v>269</v>
      </c>
      <c r="C7" s="192">
        <v>96242.703930000353</v>
      </c>
      <c r="D7" s="192">
        <v>0</v>
      </c>
      <c r="E7" s="192">
        <v>0</v>
      </c>
      <c r="F7" s="192">
        <v>93015.85303800035</v>
      </c>
      <c r="G7" s="192">
        <v>0</v>
      </c>
      <c r="H7" s="192">
        <v>0</v>
      </c>
      <c r="I7" s="192">
        <v>0</v>
      </c>
      <c r="J7" s="192">
        <v>185956.66303200071</v>
      </c>
      <c r="K7" s="192">
        <v>0</v>
      </c>
      <c r="L7" s="93">
        <f t="shared" si="0"/>
        <v>375215.22000000143</v>
      </c>
    </row>
    <row r="8" spans="1:12" ht="60" x14ac:dyDescent="0.25">
      <c r="A8" s="186" t="s">
        <v>443</v>
      </c>
      <c r="B8" s="187" t="s">
        <v>270</v>
      </c>
      <c r="C8" s="192">
        <v>10322272.016670806</v>
      </c>
      <c r="D8" s="192">
        <v>0</v>
      </c>
      <c r="E8" s="192">
        <v>0</v>
      </c>
      <c r="F8" s="192">
        <v>9632741.6513398122</v>
      </c>
      <c r="G8" s="192">
        <v>0</v>
      </c>
      <c r="H8" s="192">
        <v>524914.46386100061</v>
      </c>
      <c r="I8" s="192">
        <v>0</v>
      </c>
      <c r="J8" s="192">
        <v>11615287.318127617</v>
      </c>
      <c r="K8" s="192">
        <v>0</v>
      </c>
      <c r="L8" s="93">
        <f t="shared" si="0"/>
        <v>32095215.449999236</v>
      </c>
    </row>
    <row r="9" spans="1:12" ht="45" x14ac:dyDescent="0.25">
      <c r="A9" s="186" t="s">
        <v>444</v>
      </c>
      <c r="B9" s="188" t="s">
        <v>445</v>
      </c>
      <c r="C9" s="192">
        <v>231185.6575570011</v>
      </c>
      <c r="D9" s="192">
        <v>0</v>
      </c>
      <c r="E9" s="192">
        <v>0</v>
      </c>
      <c r="F9" s="192">
        <v>77247.209386000381</v>
      </c>
      <c r="G9" s="192">
        <v>0</v>
      </c>
      <c r="H9" s="192">
        <v>18608.663057000093</v>
      </c>
      <c r="I9" s="192">
        <v>0</v>
      </c>
      <c r="J9" s="192">
        <v>0</v>
      </c>
      <c r="K9" s="192">
        <v>0</v>
      </c>
      <c r="L9" s="93">
        <f t="shared" si="0"/>
        <v>327041.5300000016</v>
      </c>
    </row>
    <row r="10" spans="1:12" ht="30" x14ac:dyDescent="0.25">
      <c r="A10" s="186" t="s">
        <v>446</v>
      </c>
      <c r="B10" s="187" t="s">
        <v>271</v>
      </c>
      <c r="C10" s="192">
        <v>26619157.310200904</v>
      </c>
      <c r="D10" s="192">
        <v>0</v>
      </c>
      <c r="E10" s="192">
        <v>0</v>
      </c>
      <c r="F10" s="192">
        <v>9442958.1315346323</v>
      </c>
      <c r="G10" s="192">
        <v>0</v>
      </c>
      <c r="H10" s="192">
        <v>2139550.4479351533</v>
      </c>
      <c r="I10" s="192">
        <v>0</v>
      </c>
      <c r="J10" s="192">
        <v>554427.85033199901</v>
      </c>
      <c r="K10" s="192">
        <v>0</v>
      </c>
      <c r="L10" s="93">
        <f t="shared" si="0"/>
        <v>38756093.740002692</v>
      </c>
    </row>
    <row r="11" spans="1:12" ht="60" x14ac:dyDescent="0.25">
      <c r="A11" s="186" t="s">
        <v>447</v>
      </c>
      <c r="B11" s="187" t="s">
        <v>272</v>
      </c>
      <c r="C11" s="192">
        <v>204681.78189500002</v>
      </c>
      <c r="D11" s="192">
        <v>0</v>
      </c>
      <c r="E11" s="192">
        <v>0</v>
      </c>
      <c r="F11" s="192">
        <v>87673.275259000045</v>
      </c>
      <c r="G11" s="192">
        <v>0</v>
      </c>
      <c r="H11" s="192">
        <v>13487.558930000005</v>
      </c>
      <c r="I11" s="192">
        <v>0</v>
      </c>
      <c r="J11" s="192">
        <v>63343.433916000045</v>
      </c>
      <c r="K11" s="192">
        <v>0</v>
      </c>
      <c r="L11" s="93">
        <f t="shared" si="0"/>
        <v>369186.0500000001</v>
      </c>
    </row>
    <row r="12" spans="1:12" x14ac:dyDescent="0.25">
      <c r="A12" s="186" t="s">
        <v>448</v>
      </c>
      <c r="B12" s="187" t="s">
        <v>273</v>
      </c>
      <c r="C12" s="192">
        <v>20212974.350001644</v>
      </c>
      <c r="D12" s="192">
        <v>701521.700000001</v>
      </c>
      <c r="E12" s="192">
        <v>916309.65000000584</v>
      </c>
      <c r="F12" s="192">
        <v>2471618.1799999503</v>
      </c>
      <c r="G12" s="192">
        <v>0</v>
      </c>
      <c r="H12" s="192">
        <v>0</v>
      </c>
      <c r="I12" s="192">
        <v>0</v>
      </c>
      <c r="J12" s="192">
        <v>1301427.6000000013</v>
      </c>
      <c r="K12" s="192">
        <v>0</v>
      </c>
      <c r="L12" s="93">
        <f t="shared" si="0"/>
        <v>25603851.480001602</v>
      </c>
    </row>
    <row r="13" spans="1:12" x14ac:dyDescent="0.25">
      <c r="A13" s="186" t="s">
        <v>449</v>
      </c>
      <c r="B13" s="187" t="s">
        <v>274</v>
      </c>
      <c r="C13" s="192">
        <v>0</v>
      </c>
      <c r="D13" s="192">
        <v>0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1968758.5799999996</v>
      </c>
      <c r="K13" s="192">
        <v>0</v>
      </c>
      <c r="L13" s="93">
        <f t="shared" si="0"/>
        <v>1968758.5799999996</v>
      </c>
    </row>
    <row r="14" spans="1:12" x14ac:dyDescent="0.25">
      <c r="A14" s="186" t="s">
        <v>450</v>
      </c>
      <c r="B14" s="187" t="s">
        <v>275</v>
      </c>
      <c r="C14" s="192">
        <v>135880.70782500002</v>
      </c>
      <c r="D14" s="192">
        <v>0</v>
      </c>
      <c r="E14" s="192">
        <v>0</v>
      </c>
      <c r="F14" s="192">
        <v>802.05718999999999</v>
      </c>
      <c r="G14" s="192">
        <v>0</v>
      </c>
      <c r="H14" s="192">
        <v>148.50498500000003</v>
      </c>
      <c r="I14" s="192">
        <v>0</v>
      </c>
      <c r="J14" s="192">
        <v>805133.60999999987</v>
      </c>
      <c r="K14" s="192">
        <v>0</v>
      </c>
      <c r="L14" s="93">
        <f t="shared" si="0"/>
        <v>941964.87999999989</v>
      </c>
    </row>
    <row r="15" spans="1:12" ht="30" x14ac:dyDescent="0.25">
      <c r="A15" s="186" t="s">
        <v>451</v>
      </c>
      <c r="B15" s="187" t="s">
        <v>276</v>
      </c>
      <c r="C15" s="192">
        <v>44856230.946794488</v>
      </c>
      <c r="D15" s="192">
        <v>650018.29000000702</v>
      </c>
      <c r="E15" s="192">
        <v>187669.92000000051</v>
      </c>
      <c r="F15" s="192">
        <v>33134355.322900105</v>
      </c>
      <c r="G15" s="192">
        <v>0</v>
      </c>
      <c r="H15" s="192">
        <v>3411501.5172829544</v>
      </c>
      <c r="I15" s="192">
        <v>0</v>
      </c>
      <c r="J15" s="192">
        <v>15740930.943026485</v>
      </c>
      <c r="K15" s="192">
        <v>0</v>
      </c>
      <c r="L15" s="93">
        <f t="shared" si="0"/>
        <v>97980706.940004036</v>
      </c>
    </row>
    <row r="16" spans="1:12" ht="30" customHeight="1" x14ac:dyDescent="0.25">
      <c r="A16" s="186" t="s">
        <v>623</v>
      </c>
      <c r="B16" s="187" t="s">
        <v>628</v>
      </c>
      <c r="C16" s="192">
        <v>12402.518849999909</v>
      </c>
      <c r="D16" s="192">
        <v>0</v>
      </c>
      <c r="E16" s="192">
        <v>0</v>
      </c>
      <c r="F16" s="192">
        <v>11986.683909999912</v>
      </c>
      <c r="G16" s="192">
        <v>0</v>
      </c>
      <c r="H16" s="192">
        <v>0</v>
      </c>
      <c r="I16" s="192">
        <v>0</v>
      </c>
      <c r="J16" s="192">
        <v>140612.61723999982</v>
      </c>
      <c r="K16" s="192">
        <v>0</v>
      </c>
      <c r="L16" s="93">
        <f t="shared" si="0"/>
        <v>165001.81999999963</v>
      </c>
    </row>
    <row r="17" spans="1:12" ht="30" x14ac:dyDescent="0.25">
      <c r="A17" s="186" t="s">
        <v>452</v>
      </c>
      <c r="B17" s="187" t="s">
        <v>277</v>
      </c>
      <c r="C17" s="192">
        <v>7529408.9744523708</v>
      </c>
      <c r="D17" s="192">
        <v>14054.420000000002</v>
      </c>
      <c r="E17" s="192">
        <v>0</v>
      </c>
      <c r="F17" s="192">
        <v>6182675.3661153577</v>
      </c>
      <c r="G17" s="192">
        <v>0</v>
      </c>
      <c r="H17" s="192">
        <v>642615.22512296215</v>
      </c>
      <c r="I17" s="192">
        <v>0</v>
      </c>
      <c r="J17" s="192">
        <v>2932181.2543073827</v>
      </c>
      <c r="K17" s="192">
        <v>0</v>
      </c>
      <c r="L17" s="93">
        <f t="shared" si="0"/>
        <v>17300935.239998072</v>
      </c>
    </row>
    <row r="18" spans="1:12" x14ac:dyDescent="0.25">
      <c r="A18" s="186" t="s">
        <v>453</v>
      </c>
      <c r="B18" s="187" t="s">
        <v>278</v>
      </c>
      <c r="C18" s="192">
        <v>2597.34</v>
      </c>
      <c r="D18" s="192">
        <v>0</v>
      </c>
      <c r="E18" s="192">
        <v>0</v>
      </c>
      <c r="F18" s="192">
        <v>613.48</v>
      </c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93">
        <f t="shared" si="0"/>
        <v>3210.82</v>
      </c>
    </row>
    <row r="19" spans="1:12" x14ac:dyDescent="0.25">
      <c r="A19" s="186" t="s">
        <v>454</v>
      </c>
      <c r="B19" s="187" t="s">
        <v>279</v>
      </c>
      <c r="C19" s="192">
        <v>2744.0552710000002</v>
      </c>
      <c r="D19" s="192">
        <v>0</v>
      </c>
      <c r="E19" s="192">
        <v>0</v>
      </c>
      <c r="F19" s="192">
        <v>2119.6583250000003</v>
      </c>
      <c r="G19" s="192">
        <v>0</v>
      </c>
      <c r="H19" s="192">
        <v>67.770176000000006</v>
      </c>
      <c r="I19" s="192">
        <v>0</v>
      </c>
      <c r="J19" s="192">
        <v>3675.1862280000005</v>
      </c>
      <c r="K19" s="192">
        <v>0</v>
      </c>
      <c r="L19" s="93">
        <f t="shared" si="0"/>
        <v>8606.6700000000019</v>
      </c>
    </row>
    <row r="20" spans="1:12" ht="30" x14ac:dyDescent="0.25">
      <c r="A20" s="186" t="s">
        <v>455</v>
      </c>
      <c r="B20" s="187" t="s">
        <v>280</v>
      </c>
      <c r="C20" s="192">
        <v>13780780.545504468</v>
      </c>
      <c r="D20" s="192">
        <v>55056.890000000014</v>
      </c>
      <c r="E20" s="192">
        <v>16826.259999999991</v>
      </c>
      <c r="F20" s="192">
        <v>11926637.573747367</v>
      </c>
      <c r="G20" s="192">
        <v>25139.090000000062</v>
      </c>
      <c r="H20" s="192">
        <v>1180332.9218890653</v>
      </c>
      <c r="I20" s="192">
        <v>0</v>
      </c>
      <c r="J20" s="192">
        <v>5399662.7388597475</v>
      </c>
      <c r="K20" s="192">
        <v>0</v>
      </c>
      <c r="L20" s="93">
        <f t="shared" si="0"/>
        <v>32384436.020000648</v>
      </c>
    </row>
    <row r="21" spans="1:12" x14ac:dyDescent="0.25">
      <c r="A21" s="186" t="s">
        <v>456</v>
      </c>
      <c r="B21" s="187" t="s">
        <v>281</v>
      </c>
      <c r="C21" s="192">
        <v>2769.4400000000005</v>
      </c>
      <c r="D21" s="192">
        <v>122</v>
      </c>
      <c r="E21" s="192">
        <v>0</v>
      </c>
      <c r="F21" s="192">
        <v>606</v>
      </c>
      <c r="G21" s="192">
        <v>0</v>
      </c>
      <c r="H21" s="192">
        <v>0</v>
      </c>
      <c r="I21" s="192">
        <v>0</v>
      </c>
      <c r="J21" s="192">
        <v>33969.46</v>
      </c>
      <c r="K21" s="192">
        <v>0</v>
      </c>
      <c r="L21" s="93">
        <f t="shared" si="0"/>
        <v>37466.9</v>
      </c>
    </row>
    <row r="22" spans="1:12" ht="30" x14ac:dyDescent="0.25">
      <c r="A22" s="186" t="s">
        <v>457</v>
      </c>
      <c r="B22" s="187" t="s">
        <v>282</v>
      </c>
      <c r="C22" s="192">
        <v>3401</v>
      </c>
      <c r="D22" s="192">
        <v>0</v>
      </c>
      <c r="E22" s="192">
        <v>0</v>
      </c>
      <c r="F22" s="192">
        <v>1939644</v>
      </c>
      <c r="G22" s="192">
        <v>0</v>
      </c>
      <c r="H22" s="192">
        <v>0</v>
      </c>
      <c r="I22" s="192">
        <v>0</v>
      </c>
      <c r="J22" s="192">
        <v>9319</v>
      </c>
      <c r="K22" s="192">
        <v>0</v>
      </c>
      <c r="L22" s="93">
        <f t="shared" si="0"/>
        <v>1952364</v>
      </c>
    </row>
    <row r="23" spans="1:12" ht="30" x14ac:dyDescent="0.25">
      <c r="A23" s="186" t="s">
        <v>458</v>
      </c>
      <c r="B23" s="187" t="s">
        <v>283</v>
      </c>
      <c r="C23" s="192">
        <v>0</v>
      </c>
      <c r="D23" s="192">
        <v>0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469973</v>
      </c>
      <c r="K23" s="192">
        <v>0</v>
      </c>
      <c r="L23" s="93">
        <f t="shared" si="0"/>
        <v>469973</v>
      </c>
    </row>
    <row r="24" spans="1:12" x14ac:dyDescent="0.25">
      <c r="A24" s="186" t="s">
        <v>459</v>
      </c>
      <c r="B24" s="187" t="s">
        <v>284</v>
      </c>
      <c r="C24" s="192">
        <v>0</v>
      </c>
      <c r="D24" s="192">
        <v>0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137918</v>
      </c>
      <c r="K24" s="192">
        <v>0</v>
      </c>
      <c r="L24" s="93">
        <f t="shared" si="0"/>
        <v>137918</v>
      </c>
    </row>
    <row r="25" spans="1:12" ht="30" x14ac:dyDescent="0.25">
      <c r="A25" s="186" t="s">
        <v>460</v>
      </c>
      <c r="B25" s="187" t="s">
        <v>285</v>
      </c>
      <c r="C25" s="192">
        <v>32267.900000000005</v>
      </c>
      <c r="D25" s="192">
        <v>0</v>
      </c>
      <c r="E25" s="192">
        <v>0</v>
      </c>
      <c r="F25" s="192">
        <v>153123.88</v>
      </c>
      <c r="G25" s="192">
        <v>80</v>
      </c>
      <c r="H25" s="192">
        <v>0</v>
      </c>
      <c r="I25" s="192">
        <v>0</v>
      </c>
      <c r="J25" s="192">
        <v>18619.2</v>
      </c>
      <c r="K25" s="192">
        <v>0</v>
      </c>
      <c r="L25" s="93">
        <f t="shared" si="0"/>
        <v>204090.98</v>
      </c>
    </row>
    <row r="26" spans="1:12" x14ac:dyDescent="0.25">
      <c r="A26" s="186" t="s">
        <v>461</v>
      </c>
      <c r="B26" s="187" t="s">
        <v>286</v>
      </c>
      <c r="C26" s="192">
        <v>9688.3700000000008</v>
      </c>
      <c r="D26" s="192">
        <v>0</v>
      </c>
      <c r="E26" s="192">
        <v>289.5</v>
      </c>
      <c r="F26" s="192">
        <v>33483.409999999982</v>
      </c>
      <c r="G26" s="192">
        <v>0</v>
      </c>
      <c r="H26" s="192">
        <v>0</v>
      </c>
      <c r="I26" s="192">
        <v>0</v>
      </c>
      <c r="J26" s="192">
        <v>12470.93</v>
      </c>
      <c r="K26" s="192">
        <v>0</v>
      </c>
      <c r="L26" s="93">
        <f t="shared" si="0"/>
        <v>55932.209999999985</v>
      </c>
    </row>
    <row r="27" spans="1:12" x14ac:dyDescent="0.25">
      <c r="A27" s="186" t="s">
        <v>462</v>
      </c>
      <c r="B27" s="187" t="s">
        <v>287</v>
      </c>
      <c r="C27" s="192">
        <v>1241690.6299999999</v>
      </c>
      <c r="D27" s="192">
        <v>22914.05</v>
      </c>
      <c r="E27" s="192">
        <v>48046.92</v>
      </c>
      <c r="F27" s="192">
        <v>163865.58000000005</v>
      </c>
      <c r="G27" s="192">
        <v>31919.759999999998</v>
      </c>
      <c r="H27" s="192">
        <v>0</v>
      </c>
      <c r="I27" s="192">
        <v>592.77</v>
      </c>
      <c r="J27" s="192">
        <v>281473.53000000009</v>
      </c>
      <c r="K27" s="192">
        <v>0</v>
      </c>
      <c r="L27" s="93">
        <f t="shared" si="0"/>
        <v>1790503.24</v>
      </c>
    </row>
    <row r="28" spans="1:12" x14ac:dyDescent="0.25">
      <c r="A28" s="186" t="s">
        <v>463</v>
      </c>
      <c r="B28" s="187" t="s">
        <v>288</v>
      </c>
      <c r="C28" s="192">
        <v>382525.34</v>
      </c>
      <c r="D28" s="192">
        <v>15699.41</v>
      </c>
      <c r="E28" s="192">
        <v>30445.809999999998</v>
      </c>
      <c r="F28" s="192">
        <v>124494.04000000011</v>
      </c>
      <c r="G28" s="192">
        <v>21405.310000000009</v>
      </c>
      <c r="H28" s="192">
        <v>0</v>
      </c>
      <c r="I28" s="192">
        <v>695.07999999999993</v>
      </c>
      <c r="J28" s="192">
        <v>482199.78999999911</v>
      </c>
      <c r="K28" s="192">
        <v>5963.130000000001</v>
      </c>
      <c r="L28" s="93">
        <f t="shared" si="0"/>
        <v>1063427.9099999992</v>
      </c>
    </row>
    <row r="29" spans="1:12" x14ac:dyDescent="0.25">
      <c r="A29" s="186" t="s">
        <v>464</v>
      </c>
      <c r="B29" s="187" t="s">
        <v>289</v>
      </c>
      <c r="C29" s="192">
        <v>30</v>
      </c>
      <c r="D29" s="192">
        <v>0</v>
      </c>
      <c r="E29" s="192">
        <v>0</v>
      </c>
      <c r="F29" s="192">
        <v>0</v>
      </c>
      <c r="G29" s="192">
        <v>1480.26</v>
      </c>
      <c r="H29" s="192">
        <v>0</v>
      </c>
      <c r="I29" s="192">
        <v>0</v>
      </c>
      <c r="J29" s="192">
        <v>9253.760000000002</v>
      </c>
      <c r="K29" s="192">
        <v>0</v>
      </c>
      <c r="L29" s="93">
        <f t="shared" si="0"/>
        <v>10764.020000000002</v>
      </c>
    </row>
    <row r="30" spans="1:12" x14ac:dyDescent="0.25">
      <c r="A30" s="186" t="s">
        <v>465</v>
      </c>
      <c r="B30" s="187" t="s">
        <v>290</v>
      </c>
      <c r="C30" s="192">
        <v>8641963.949999975</v>
      </c>
      <c r="D30" s="192">
        <v>478664.8400000002</v>
      </c>
      <c r="E30" s="192">
        <v>3014711.3700000024</v>
      </c>
      <c r="F30" s="192">
        <v>240524.34999999995</v>
      </c>
      <c r="G30" s="192">
        <v>55896.89</v>
      </c>
      <c r="H30" s="192">
        <v>0</v>
      </c>
      <c r="I30" s="192">
        <v>0</v>
      </c>
      <c r="J30" s="192">
        <v>2824733.7699999996</v>
      </c>
      <c r="K30" s="192">
        <v>2304.44</v>
      </c>
      <c r="L30" s="93">
        <f t="shared" si="0"/>
        <v>15258799.609999977</v>
      </c>
    </row>
    <row r="31" spans="1:12" ht="30" x14ac:dyDescent="0.25">
      <c r="A31" s="186" t="s">
        <v>466</v>
      </c>
      <c r="B31" s="187" t="s">
        <v>291</v>
      </c>
      <c r="C31" s="192">
        <v>489473.03999999992</v>
      </c>
      <c r="D31" s="192">
        <v>125964.57</v>
      </c>
      <c r="E31" s="192">
        <v>51267.829999999994</v>
      </c>
      <c r="F31" s="192">
        <v>152472.25000000003</v>
      </c>
      <c r="G31" s="192">
        <v>38788.69</v>
      </c>
      <c r="H31" s="192">
        <v>0</v>
      </c>
      <c r="I31" s="192">
        <v>0</v>
      </c>
      <c r="J31" s="192">
        <v>743673.93000000052</v>
      </c>
      <c r="K31" s="192">
        <v>12568.739999999996</v>
      </c>
      <c r="L31" s="93">
        <f t="shared" si="0"/>
        <v>1614209.0500000005</v>
      </c>
    </row>
    <row r="32" spans="1:12" ht="30" x14ac:dyDescent="0.25">
      <c r="A32" s="186" t="s">
        <v>467</v>
      </c>
      <c r="B32" s="187" t="s">
        <v>468</v>
      </c>
      <c r="C32" s="192">
        <v>0</v>
      </c>
      <c r="D32" s="192">
        <v>0</v>
      </c>
      <c r="E32" s="192">
        <v>0</v>
      </c>
      <c r="F32" s="192">
        <v>544306.12000001105</v>
      </c>
      <c r="G32" s="192">
        <v>0</v>
      </c>
      <c r="H32" s="192">
        <v>0</v>
      </c>
      <c r="I32" s="192">
        <v>5000</v>
      </c>
      <c r="J32" s="192">
        <v>0</v>
      </c>
      <c r="K32" s="192">
        <v>0</v>
      </c>
      <c r="L32" s="93">
        <f t="shared" si="0"/>
        <v>549306.12000001105</v>
      </c>
    </row>
    <row r="33" spans="1:12" ht="30" customHeight="1" x14ac:dyDescent="0.25">
      <c r="A33" s="186" t="s">
        <v>605</v>
      </c>
      <c r="B33" s="187" t="s">
        <v>608</v>
      </c>
      <c r="C33" s="192">
        <v>0</v>
      </c>
      <c r="D33" s="192">
        <v>0</v>
      </c>
      <c r="E33" s="192">
        <v>0</v>
      </c>
      <c r="F33" s="192">
        <v>0</v>
      </c>
      <c r="G33" s="192">
        <v>0</v>
      </c>
      <c r="H33" s="192">
        <v>0</v>
      </c>
      <c r="I33" s="192">
        <v>18061.349999999999</v>
      </c>
      <c r="J33" s="192">
        <v>0</v>
      </c>
      <c r="K33" s="192">
        <v>0</v>
      </c>
      <c r="L33" s="93">
        <f t="shared" si="0"/>
        <v>18061.349999999999</v>
      </c>
    </row>
    <row r="34" spans="1:12" ht="60" x14ac:dyDescent="0.25">
      <c r="A34" s="186" t="s">
        <v>469</v>
      </c>
      <c r="B34" s="187" t="s">
        <v>292</v>
      </c>
      <c r="C34" s="192">
        <v>0</v>
      </c>
      <c r="D34" s="192">
        <v>0</v>
      </c>
      <c r="E34" s="192">
        <v>0</v>
      </c>
      <c r="F34" s="192">
        <v>100663.8600000001</v>
      </c>
      <c r="G34" s="192">
        <v>0</v>
      </c>
      <c r="H34" s="192">
        <v>0</v>
      </c>
      <c r="I34" s="192">
        <v>0</v>
      </c>
      <c r="J34" s="192">
        <v>87758.130000000063</v>
      </c>
      <c r="K34" s="192">
        <v>0</v>
      </c>
      <c r="L34" s="93">
        <f t="shared" si="0"/>
        <v>188421.99000000017</v>
      </c>
    </row>
    <row r="35" spans="1:12" x14ac:dyDescent="0.25">
      <c r="A35" s="186" t="s">
        <v>470</v>
      </c>
      <c r="B35" s="187" t="s">
        <v>293</v>
      </c>
      <c r="C35" s="192">
        <v>7610621.4559189808</v>
      </c>
      <c r="D35" s="192">
        <v>911841.28000000142</v>
      </c>
      <c r="E35" s="192">
        <v>328165.39999999967</v>
      </c>
      <c r="F35" s="192">
        <v>507728.22759899928</v>
      </c>
      <c r="G35" s="192">
        <v>21386.230000000003</v>
      </c>
      <c r="H35" s="192">
        <v>21665.633369999978</v>
      </c>
      <c r="I35" s="192">
        <v>623.42000000000007</v>
      </c>
      <c r="J35" s="192">
        <v>202297.35311199992</v>
      </c>
      <c r="K35" s="192">
        <v>346.36</v>
      </c>
      <c r="L35" s="93">
        <f t="shared" si="0"/>
        <v>9604675.3599999808</v>
      </c>
    </row>
    <row r="36" spans="1:12" x14ac:dyDescent="0.25">
      <c r="A36" s="186" t="s">
        <v>471</v>
      </c>
      <c r="B36" s="187" t="s">
        <v>294</v>
      </c>
      <c r="C36" s="192">
        <v>130370.47</v>
      </c>
      <c r="D36" s="192">
        <v>8300</v>
      </c>
      <c r="E36" s="192">
        <v>0</v>
      </c>
      <c r="F36" s="192">
        <v>46378.06</v>
      </c>
      <c r="G36" s="192">
        <v>3030</v>
      </c>
      <c r="H36" s="192">
        <v>0</v>
      </c>
      <c r="I36" s="192">
        <v>0</v>
      </c>
      <c r="J36" s="192">
        <v>55181.64</v>
      </c>
      <c r="K36" s="192">
        <v>0</v>
      </c>
      <c r="L36" s="93">
        <f t="shared" si="0"/>
        <v>243260.16999999998</v>
      </c>
    </row>
    <row r="37" spans="1:12" ht="30" x14ac:dyDescent="0.25">
      <c r="A37" s="186" t="s">
        <v>472</v>
      </c>
      <c r="B37" s="187" t="s">
        <v>295</v>
      </c>
      <c r="C37" s="192">
        <v>1282642.7100000021</v>
      </c>
      <c r="D37" s="192">
        <v>134815.6</v>
      </c>
      <c r="E37" s="192">
        <v>25970.33</v>
      </c>
      <c r="F37" s="192">
        <v>156949.74999999994</v>
      </c>
      <c r="G37" s="192">
        <v>89146.72</v>
      </c>
      <c r="H37" s="192">
        <v>0</v>
      </c>
      <c r="I37" s="192">
        <v>0</v>
      </c>
      <c r="J37" s="192">
        <v>371461.86999999994</v>
      </c>
      <c r="K37" s="192">
        <v>0</v>
      </c>
      <c r="L37" s="93">
        <f t="shared" si="0"/>
        <v>2060986.9800000021</v>
      </c>
    </row>
    <row r="38" spans="1:12" ht="30" x14ac:dyDescent="0.25">
      <c r="A38" s="186" t="s">
        <v>473</v>
      </c>
      <c r="B38" s="187" t="s">
        <v>296</v>
      </c>
      <c r="C38" s="192">
        <v>4951.6723149999998</v>
      </c>
      <c r="D38" s="192">
        <v>0</v>
      </c>
      <c r="E38" s="192">
        <v>0</v>
      </c>
      <c r="F38" s="192">
        <v>6093.7893290000002</v>
      </c>
      <c r="G38" s="192">
        <v>0</v>
      </c>
      <c r="H38" s="192">
        <v>0</v>
      </c>
      <c r="I38" s="192">
        <v>0</v>
      </c>
      <c r="J38" s="192">
        <v>13958.508355999998</v>
      </c>
      <c r="K38" s="192">
        <v>0</v>
      </c>
      <c r="L38" s="93">
        <f t="shared" si="0"/>
        <v>25003.969999999998</v>
      </c>
    </row>
    <row r="39" spans="1:12" ht="30" x14ac:dyDescent="0.25">
      <c r="A39" s="186" t="s">
        <v>474</v>
      </c>
      <c r="B39" s="187" t="s">
        <v>297</v>
      </c>
      <c r="C39" s="192">
        <v>217668.89524700001</v>
      </c>
      <c r="D39" s="192">
        <v>11070.12</v>
      </c>
      <c r="E39" s="192">
        <v>0</v>
      </c>
      <c r="F39" s="192">
        <v>147575.93660499997</v>
      </c>
      <c r="G39" s="192">
        <v>0</v>
      </c>
      <c r="H39" s="192">
        <v>98.396032000000019</v>
      </c>
      <c r="I39" s="192">
        <v>4122</v>
      </c>
      <c r="J39" s="192">
        <v>322997.34211600001</v>
      </c>
      <c r="K39" s="192">
        <v>390</v>
      </c>
      <c r="L39" s="93">
        <f t="shared" si="0"/>
        <v>703922.69</v>
      </c>
    </row>
    <row r="40" spans="1:12" x14ac:dyDescent="0.25">
      <c r="A40" s="186" t="s">
        <v>475</v>
      </c>
      <c r="B40" s="187" t="s">
        <v>298</v>
      </c>
      <c r="C40" s="192">
        <v>22177.025561999995</v>
      </c>
      <c r="D40" s="192">
        <v>0</v>
      </c>
      <c r="E40" s="192">
        <v>0</v>
      </c>
      <c r="F40" s="192">
        <v>50292.934299999994</v>
      </c>
      <c r="G40" s="192">
        <v>6466.23441</v>
      </c>
      <c r="H40" s="192">
        <v>0</v>
      </c>
      <c r="I40" s="192">
        <v>2827.5</v>
      </c>
      <c r="J40" s="192">
        <v>281051.13572799996</v>
      </c>
      <c r="K40" s="192">
        <v>0</v>
      </c>
      <c r="L40" s="93">
        <f t="shared" si="0"/>
        <v>362814.82999999996</v>
      </c>
    </row>
    <row r="41" spans="1:12" x14ac:dyDescent="0.25">
      <c r="A41" s="190" t="s">
        <v>476</v>
      </c>
      <c r="B41" s="191" t="s">
        <v>299</v>
      </c>
      <c r="C41" s="192">
        <v>6696.2301900000002</v>
      </c>
      <c r="D41" s="192">
        <v>240.72</v>
      </c>
      <c r="E41" s="192">
        <v>0</v>
      </c>
      <c r="F41" s="192">
        <v>5194.5285000000013</v>
      </c>
      <c r="G41" s="192">
        <v>745.16795000000025</v>
      </c>
      <c r="H41" s="192">
        <v>0</v>
      </c>
      <c r="I41" s="192">
        <v>0</v>
      </c>
      <c r="J41" s="192">
        <v>155038.6133600001</v>
      </c>
      <c r="K41" s="192">
        <v>0</v>
      </c>
      <c r="L41" s="93">
        <f t="shared" si="0"/>
        <v>167915.2600000001</v>
      </c>
    </row>
    <row r="42" spans="1:12" ht="30" x14ac:dyDescent="0.25">
      <c r="A42" s="186" t="s">
        <v>477</v>
      </c>
      <c r="B42" s="187" t="s">
        <v>300</v>
      </c>
      <c r="C42" s="192">
        <v>5145226.6099999975</v>
      </c>
      <c r="D42" s="192">
        <v>20929.45</v>
      </c>
      <c r="E42" s="192">
        <v>119092.16</v>
      </c>
      <c r="F42" s="192">
        <v>120710.58999999995</v>
      </c>
      <c r="G42" s="192">
        <v>28693.489999999991</v>
      </c>
      <c r="H42" s="192">
        <v>0</v>
      </c>
      <c r="I42" s="192">
        <v>0</v>
      </c>
      <c r="J42" s="192">
        <v>286880.31</v>
      </c>
      <c r="K42" s="192">
        <v>0</v>
      </c>
      <c r="L42" s="93">
        <f t="shared" si="0"/>
        <v>5721532.6099999975</v>
      </c>
    </row>
    <row r="43" spans="1:12" x14ac:dyDescent="0.25">
      <c r="A43" s="186" t="s">
        <v>478</v>
      </c>
      <c r="B43" s="187" t="s">
        <v>301</v>
      </c>
      <c r="C43" s="192">
        <v>1963026.5193000003</v>
      </c>
      <c r="D43" s="192">
        <v>0</v>
      </c>
      <c r="E43" s="192">
        <v>0</v>
      </c>
      <c r="F43" s="192">
        <v>4922042.8950000014</v>
      </c>
      <c r="G43" s="192">
        <v>632834.08650000021</v>
      </c>
      <c r="H43" s="192">
        <v>0</v>
      </c>
      <c r="I43" s="192">
        <v>0</v>
      </c>
      <c r="J43" s="192">
        <v>946649.1292000002</v>
      </c>
      <c r="K43" s="192">
        <v>0</v>
      </c>
      <c r="L43" s="93">
        <f t="shared" si="0"/>
        <v>8464552.6300000027</v>
      </c>
    </row>
    <row r="44" spans="1:12" x14ac:dyDescent="0.25">
      <c r="A44" s="186" t="s">
        <v>479</v>
      </c>
      <c r="B44" s="187" t="s">
        <v>302</v>
      </c>
      <c r="C44" s="192">
        <v>350029.17516000086</v>
      </c>
      <c r="D44" s="192">
        <v>0</v>
      </c>
      <c r="E44" s="192">
        <v>0</v>
      </c>
      <c r="F44" s="192">
        <v>877654.27400000219</v>
      </c>
      <c r="G44" s="192">
        <v>112841.26380000029</v>
      </c>
      <c r="H44" s="192">
        <v>0</v>
      </c>
      <c r="I44" s="192">
        <v>0</v>
      </c>
      <c r="J44" s="192">
        <v>134524.48704000033</v>
      </c>
      <c r="K44" s="192">
        <v>0</v>
      </c>
      <c r="L44" s="93">
        <f t="shared" si="0"/>
        <v>1475049.2000000037</v>
      </c>
    </row>
    <row r="45" spans="1:12" x14ac:dyDescent="0.25">
      <c r="A45" s="186" t="s">
        <v>480</v>
      </c>
      <c r="B45" s="187" t="s">
        <v>303</v>
      </c>
      <c r="C45" s="192">
        <v>504176.96996100014</v>
      </c>
      <c r="D45" s="192">
        <v>0</v>
      </c>
      <c r="E45" s="192">
        <v>0</v>
      </c>
      <c r="F45" s="192">
        <v>1264160.5441500004</v>
      </c>
      <c r="G45" s="192">
        <v>162534.92710500007</v>
      </c>
      <c r="H45" s="192">
        <v>0</v>
      </c>
      <c r="I45" s="192">
        <v>0</v>
      </c>
      <c r="J45" s="192">
        <v>193953.33878400005</v>
      </c>
      <c r="K45" s="192">
        <v>0</v>
      </c>
      <c r="L45" s="93">
        <f t="shared" si="0"/>
        <v>2124825.7800000007</v>
      </c>
    </row>
    <row r="46" spans="1:12" x14ac:dyDescent="0.25">
      <c r="A46" s="186" t="s">
        <v>481</v>
      </c>
      <c r="B46" s="187" t="s">
        <v>304</v>
      </c>
      <c r="C46" s="192">
        <v>2628.75</v>
      </c>
      <c r="D46" s="192">
        <v>0</v>
      </c>
      <c r="E46" s="192">
        <v>0</v>
      </c>
      <c r="F46" s="192">
        <v>92153.43</v>
      </c>
      <c r="G46" s="192">
        <v>76000</v>
      </c>
      <c r="H46" s="192">
        <v>0</v>
      </c>
      <c r="I46" s="192">
        <v>0</v>
      </c>
      <c r="J46" s="192">
        <v>12795.400000000001</v>
      </c>
      <c r="K46" s="192">
        <v>0</v>
      </c>
      <c r="L46" s="93">
        <f t="shared" si="0"/>
        <v>183577.58</v>
      </c>
    </row>
    <row r="47" spans="1:12" x14ac:dyDescent="0.25">
      <c r="A47" s="186" t="s">
        <v>482</v>
      </c>
      <c r="B47" s="187" t="s">
        <v>305</v>
      </c>
      <c r="C47" s="192">
        <v>12155.96</v>
      </c>
      <c r="D47" s="192">
        <v>1150</v>
      </c>
      <c r="E47" s="192">
        <v>83.200000000000017</v>
      </c>
      <c r="F47" s="192">
        <v>1940</v>
      </c>
      <c r="G47" s="192">
        <v>1151552.95</v>
      </c>
      <c r="H47" s="192">
        <v>0</v>
      </c>
      <c r="I47" s="192">
        <v>0</v>
      </c>
      <c r="J47" s="192">
        <v>377372.69</v>
      </c>
      <c r="K47" s="192">
        <v>0</v>
      </c>
      <c r="L47" s="93">
        <f t="shared" si="0"/>
        <v>1544254.7999999998</v>
      </c>
    </row>
    <row r="48" spans="1:12" x14ac:dyDescent="0.25">
      <c r="A48" s="186" t="s">
        <v>483</v>
      </c>
      <c r="B48" s="187" t="s">
        <v>306</v>
      </c>
      <c r="C48" s="192">
        <v>69338.13</v>
      </c>
      <c r="D48" s="192">
        <v>0</v>
      </c>
      <c r="E48" s="192">
        <v>0</v>
      </c>
      <c r="F48" s="192">
        <v>3526.06</v>
      </c>
      <c r="G48" s="192">
        <v>28003.78</v>
      </c>
      <c r="H48" s="192">
        <v>0</v>
      </c>
      <c r="I48" s="192">
        <v>0</v>
      </c>
      <c r="J48" s="192">
        <v>18800</v>
      </c>
      <c r="K48" s="192">
        <v>0</v>
      </c>
      <c r="L48" s="93">
        <f t="shared" si="0"/>
        <v>119667.97</v>
      </c>
    </row>
    <row r="49" spans="1:12" x14ac:dyDescent="0.25">
      <c r="A49" s="186" t="s">
        <v>484</v>
      </c>
      <c r="B49" s="187" t="s">
        <v>307</v>
      </c>
      <c r="C49" s="192">
        <v>6627.1999999999971</v>
      </c>
      <c r="D49" s="192">
        <v>11184</v>
      </c>
      <c r="E49" s="192">
        <v>0</v>
      </c>
      <c r="F49" s="192">
        <v>4610</v>
      </c>
      <c r="G49" s="192">
        <v>14208.93</v>
      </c>
      <c r="H49" s="192">
        <v>0</v>
      </c>
      <c r="I49" s="192">
        <v>0</v>
      </c>
      <c r="J49" s="192">
        <v>55953.859999999986</v>
      </c>
      <c r="K49" s="192">
        <v>0</v>
      </c>
      <c r="L49" s="93">
        <f t="shared" si="0"/>
        <v>92583.989999999991</v>
      </c>
    </row>
    <row r="50" spans="1:12" ht="30" x14ac:dyDescent="0.25">
      <c r="A50" s="186" t="s">
        <v>485</v>
      </c>
      <c r="B50" s="187" t="s">
        <v>308</v>
      </c>
      <c r="C50" s="192">
        <v>24393.339999999997</v>
      </c>
      <c r="D50" s="192">
        <v>19000</v>
      </c>
      <c r="E50" s="192">
        <v>6000</v>
      </c>
      <c r="F50" s="192">
        <v>0</v>
      </c>
      <c r="G50" s="192">
        <v>0</v>
      </c>
      <c r="H50" s="192">
        <v>0</v>
      </c>
      <c r="I50" s="192">
        <v>0</v>
      </c>
      <c r="J50" s="192">
        <v>8121.9699999999993</v>
      </c>
      <c r="K50" s="192">
        <v>0</v>
      </c>
      <c r="L50" s="93">
        <f t="shared" si="0"/>
        <v>57515.31</v>
      </c>
    </row>
    <row r="51" spans="1:12" x14ac:dyDescent="0.25">
      <c r="A51" s="186" t="s">
        <v>486</v>
      </c>
      <c r="B51" s="187" t="s">
        <v>309</v>
      </c>
      <c r="C51" s="192">
        <v>54900.469999999994</v>
      </c>
      <c r="D51" s="192">
        <v>740.56</v>
      </c>
      <c r="E51" s="192">
        <v>3915.2</v>
      </c>
      <c r="F51" s="192">
        <v>14744.539999999997</v>
      </c>
      <c r="G51" s="192">
        <v>7995.0400000000009</v>
      </c>
      <c r="H51" s="192">
        <v>0</v>
      </c>
      <c r="I51" s="192">
        <v>0</v>
      </c>
      <c r="J51" s="192">
        <v>279328.9599999999</v>
      </c>
      <c r="K51" s="192">
        <v>0</v>
      </c>
      <c r="L51" s="93">
        <f t="shared" si="0"/>
        <v>361624.7699999999</v>
      </c>
    </row>
    <row r="52" spans="1:12" x14ac:dyDescent="0.25">
      <c r="A52" s="186" t="s">
        <v>487</v>
      </c>
      <c r="B52" s="187" t="s">
        <v>310</v>
      </c>
      <c r="C52" s="192">
        <v>1293311.96</v>
      </c>
      <c r="D52" s="192">
        <v>76330.490000000005</v>
      </c>
      <c r="E52" s="192">
        <v>37302.839999999997</v>
      </c>
      <c r="F52" s="192">
        <v>104012.26000000001</v>
      </c>
      <c r="G52" s="192">
        <v>29377.11</v>
      </c>
      <c r="H52" s="192">
        <v>0</v>
      </c>
      <c r="I52" s="192">
        <v>0</v>
      </c>
      <c r="J52" s="192">
        <v>5983479.9799999986</v>
      </c>
      <c r="K52" s="192">
        <v>11914</v>
      </c>
      <c r="L52" s="93">
        <f t="shared" si="0"/>
        <v>7535728.6399999987</v>
      </c>
    </row>
    <row r="53" spans="1:12" x14ac:dyDescent="0.25">
      <c r="A53" s="186" t="s">
        <v>488</v>
      </c>
      <c r="B53" s="187" t="s">
        <v>311</v>
      </c>
      <c r="C53" s="192">
        <v>87642.979999999967</v>
      </c>
      <c r="D53" s="192">
        <v>3600</v>
      </c>
      <c r="E53" s="192">
        <v>692.46</v>
      </c>
      <c r="F53" s="192">
        <v>70058.490000000005</v>
      </c>
      <c r="G53" s="192">
        <v>14659.310000000001</v>
      </c>
      <c r="H53" s="192">
        <v>0</v>
      </c>
      <c r="I53" s="192">
        <v>0</v>
      </c>
      <c r="J53" s="192">
        <v>1484278.5999999994</v>
      </c>
      <c r="K53" s="192">
        <v>3588.06</v>
      </c>
      <c r="L53" s="93">
        <f t="shared" si="0"/>
        <v>1664519.8999999994</v>
      </c>
    </row>
    <row r="54" spans="1:12" x14ac:dyDescent="0.25">
      <c r="A54" s="186" t="s">
        <v>489</v>
      </c>
      <c r="B54" s="189" t="s">
        <v>490</v>
      </c>
      <c r="C54" s="192">
        <v>0</v>
      </c>
      <c r="D54" s="192">
        <v>0</v>
      </c>
      <c r="E54" s="192">
        <v>0</v>
      </c>
      <c r="F54" s="192">
        <v>2500</v>
      </c>
      <c r="G54" s="192">
        <v>0</v>
      </c>
      <c r="H54" s="192">
        <v>0</v>
      </c>
      <c r="I54" s="192">
        <v>0</v>
      </c>
      <c r="J54" s="192">
        <v>49970.880000000005</v>
      </c>
      <c r="K54" s="192">
        <v>0</v>
      </c>
      <c r="L54" s="93">
        <f t="shared" si="0"/>
        <v>52470.880000000005</v>
      </c>
    </row>
    <row r="55" spans="1:12" ht="30" x14ac:dyDescent="0.25">
      <c r="A55" s="186" t="s">
        <v>491</v>
      </c>
      <c r="B55" s="187" t="s">
        <v>312</v>
      </c>
      <c r="C55" s="192">
        <v>198156.55</v>
      </c>
      <c r="D55" s="192">
        <v>0</v>
      </c>
      <c r="E55" s="192">
        <v>0</v>
      </c>
      <c r="F55" s="192">
        <v>688</v>
      </c>
      <c r="G55" s="192">
        <v>2250</v>
      </c>
      <c r="H55" s="192">
        <v>0</v>
      </c>
      <c r="I55" s="192">
        <v>0</v>
      </c>
      <c r="J55" s="192">
        <v>43235.279999999984</v>
      </c>
      <c r="K55" s="192">
        <v>0</v>
      </c>
      <c r="L55" s="93">
        <f t="shared" si="0"/>
        <v>244329.82999999996</v>
      </c>
    </row>
    <row r="56" spans="1:12" ht="45" x14ac:dyDescent="0.25">
      <c r="A56" s="186" t="s">
        <v>492</v>
      </c>
      <c r="B56" s="187" t="s">
        <v>313</v>
      </c>
      <c r="C56" s="192">
        <v>8103.7300000000005</v>
      </c>
      <c r="D56" s="192">
        <v>0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1882.4699999999998</v>
      </c>
      <c r="K56" s="192">
        <v>0</v>
      </c>
      <c r="L56" s="93">
        <f t="shared" si="0"/>
        <v>9986.2000000000007</v>
      </c>
    </row>
    <row r="57" spans="1:12" ht="30" x14ac:dyDescent="0.25">
      <c r="A57" s="186" t="s">
        <v>493</v>
      </c>
      <c r="B57" s="187" t="s">
        <v>314</v>
      </c>
      <c r="C57" s="192">
        <v>34687.479999999996</v>
      </c>
      <c r="D57" s="192">
        <v>0</v>
      </c>
      <c r="E57" s="192">
        <v>0</v>
      </c>
      <c r="F57" s="192">
        <v>70554.38</v>
      </c>
      <c r="G57" s="192">
        <v>4774534.21</v>
      </c>
      <c r="H57" s="192">
        <v>0</v>
      </c>
      <c r="I57" s="192">
        <v>0</v>
      </c>
      <c r="J57" s="192">
        <v>1321502.3899999997</v>
      </c>
      <c r="K57" s="192">
        <v>0</v>
      </c>
      <c r="L57" s="93">
        <f t="shared" si="0"/>
        <v>6201278.46</v>
      </c>
    </row>
    <row r="58" spans="1:12" ht="30" x14ac:dyDescent="0.25">
      <c r="A58" s="186" t="s">
        <v>494</v>
      </c>
      <c r="B58" s="187" t="s">
        <v>315</v>
      </c>
      <c r="C58" s="192">
        <v>732661.41</v>
      </c>
      <c r="D58" s="192">
        <v>83064.510000000009</v>
      </c>
      <c r="E58" s="192">
        <v>44978.990000000005</v>
      </c>
      <c r="F58" s="192">
        <v>50823.149999999994</v>
      </c>
      <c r="G58" s="192">
        <v>55063.38</v>
      </c>
      <c r="H58" s="192">
        <v>0</v>
      </c>
      <c r="I58" s="192">
        <v>0</v>
      </c>
      <c r="J58" s="192">
        <v>1056139.5199999998</v>
      </c>
      <c r="K58" s="192">
        <v>7500</v>
      </c>
      <c r="L58" s="93">
        <f t="shared" si="0"/>
        <v>2030230.96</v>
      </c>
    </row>
    <row r="59" spans="1:12" ht="30" x14ac:dyDescent="0.25">
      <c r="A59" s="186" t="s">
        <v>495</v>
      </c>
      <c r="B59" s="187" t="s">
        <v>316</v>
      </c>
      <c r="C59" s="192">
        <v>757344.07</v>
      </c>
      <c r="D59" s="192">
        <v>211082.81</v>
      </c>
      <c r="E59" s="192">
        <v>9820</v>
      </c>
      <c r="F59" s="192">
        <v>109484.53</v>
      </c>
      <c r="G59" s="192">
        <v>875748.01999999979</v>
      </c>
      <c r="H59" s="192">
        <v>0</v>
      </c>
      <c r="I59" s="192">
        <v>5400</v>
      </c>
      <c r="J59" s="192">
        <v>12227595.99</v>
      </c>
      <c r="K59" s="192">
        <v>17567.61</v>
      </c>
      <c r="L59" s="93">
        <f t="shared" si="0"/>
        <v>14214043.029999999</v>
      </c>
    </row>
    <row r="60" spans="1:12" ht="30" x14ac:dyDescent="0.25">
      <c r="A60" s="186" t="s">
        <v>496</v>
      </c>
      <c r="B60" s="187" t="s">
        <v>317</v>
      </c>
      <c r="C60" s="192">
        <v>36018.237999999998</v>
      </c>
      <c r="D60" s="192">
        <v>800</v>
      </c>
      <c r="E60" s="192">
        <v>3470</v>
      </c>
      <c r="F60" s="192">
        <v>9809.869999999999</v>
      </c>
      <c r="G60" s="192">
        <v>21797.18</v>
      </c>
      <c r="H60" s="192">
        <v>0</v>
      </c>
      <c r="I60" s="192">
        <v>0</v>
      </c>
      <c r="J60" s="192">
        <v>164304.58200000002</v>
      </c>
      <c r="K60" s="192">
        <v>3350</v>
      </c>
      <c r="L60" s="93">
        <f t="shared" si="0"/>
        <v>239549.87000000002</v>
      </c>
    </row>
    <row r="61" spans="1:12" ht="30" x14ac:dyDescent="0.25">
      <c r="A61" s="186" t="s">
        <v>497</v>
      </c>
      <c r="B61" s="187" t="s">
        <v>318</v>
      </c>
      <c r="C61" s="192">
        <v>416925.21769400017</v>
      </c>
      <c r="D61" s="192">
        <v>6209.1</v>
      </c>
      <c r="E61" s="192">
        <v>44736.649999999994</v>
      </c>
      <c r="F61" s="192">
        <v>965500.2576939991</v>
      </c>
      <c r="G61" s="192">
        <v>80778.829999999987</v>
      </c>
      <c r="H61" s="192">
        <v>7086.3846120000017</v>
      </c>
      <c r="I61" s="192">
        <v>0</v>
      </c>
      <c r="J61" s="192">
        <v>63153.579999999973</v>
      </c>
      <c r="K61" s="192">
        <v>0</v>
      </c>
      <c r="L61" s="93">
        <f t="shared" si="0"/>
        <v>1584390.0199999996</v>
      </c>
    </row>
    <row r="62" spans="1:12" x14ac:dyDescent="0.25">
      <c r="A62" s="186" t="s">
        <v>498</v>
      </c>
      <c r="B62" s="187" t="s">
        <v>319</v>
      </c>
      <c r="C62" s="192">
        <v>65341</v>
      </c>
      <c r="D62" s="192">
        <v>380</v>
      </c>
      <c r="E62" s="192">
        <v>0</v>
      </c>
      <c r="F62" s="192">
        <v>46982.07</v>
      </c>
      <c r="G62" s="192">
        <v>0</v>
      </c>
      <c r="H62" s="192">
        <v>0</v>
      </c>
      <c r="I62" s="192">
        <v>0</v>
      </c>
      <c r="J62" s="192">
        <v>14071.419999999996</v>
      </c>
      <c r="K62" s="192">
        <v>0</v>
      </c>
      <c r="L62" s="93">
        <f t="shared" si="0"/>
        <v>126774.49</v>
      </c>
    </row>
    <row r="63" spans="1:12" x14ac:dyDescent="0.25">
      <c r="A63" s="186" t="s">
        <v>499</v>
      </c>
      <c r="B63" s="187" t="s">
        <v>320</v>
      </c>
      <c r="C63" s="192">
        <v>0</v>
      </c>
      <c r="D63" s="192">
        <v>0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389212.81000000006</v>
      </c>
      <c r="K63" s="192">
        <v>0</v>
      </c>
      <c r="L63" s="93">
        <f t="shared" si="0"/>
        <v>389212.81000000006</v>
      </c>
    </row>
    <row r="64" spans="1:12" x14ac:dyDescent="0.25">
      <c r="A64" s="186" t="s">
        <v>500</v>
      </c>
      <c r="B64" s="187" t="s">
        <v>321</v>
      </c>
      <c r="C64" s="192">
        <v>1553425.4155889999</v>
      </c>
      <c r="D64" s="192">
        <v>321701.38000000006</v>
      </c>
      <c r="E64" s="192">
        <v>194008.37</v>
      </c>
      <c r="F64" s="192">
        <v>344394.375589</v>
      </c>
      <c r="G64" s="192">
        <v>0</v>
      </c>
      <c r="H64" s="192">
        <v>2930.1188220000004</v>
      </c>
      <c r="I64" s="192">
        <v>0</v>
      </c>
      <c r="J64" s="192">
        <v>1190.1600000000001</v>
      </c>
      <c r="K64" s="192">
        <v>0</v>
      </c>
      <c r="L64" s="93">
        <f t="shared" si="0"/>
        <v>2417649.8200000003</v>
      </c>
    </row>
    <row r="65" spans="1:12" ht="30" x14ac:dyDescent="0.25">
      <c r="A65" s="186" t="s">
        <v>501</v>
      </c>
      <c r="B65" s="187" t="s">
        <v>322</v>
      </c>
      <c r="C65" s="192">
        <v>0</v>
      </c>
      <c r="D65" s="192">
        <v>235440.34</v>
      </c>
      <c r="E65" s="192">
        <v>133592.18000000002</v>
      </c>
      <c r="F65" s="192">
        <v>0</v>
      </c>
      <c r="G65" s="192">
        <v>0</v>
      </c>
      <c r="H65" s="192">
        <v>0</v>
      </c>
      <c r="I65" s="192">
        <v>0</v>
      </c>
      <c r="J65" s="192">
        <v>63976.21</v>
      </c>
      <c r="K65" s="192">
        <v>0</v>
      </c>
      <c r="L65" s="93">
        <f t="shared" si="0"/>
        <v>433008.73000000004</v>
      </c>
    </row>
    <row r="66" spans="1:12" ht="30" x14ac:dyDescent="0.25">
      <c r="A66" s="186" t="s">
        <v>502</v>
      </c>
      <c r="B66" s="187" t="s">
        <v>323</v>
      </c>
      <c r="C66" s="192">
        <v>3846292.809086001</v>
      </c>
      <c r="D66" s="192">
        <v>1015104.85</v>
      </c>
      <c r="E66" s="192">
        <v>170023.06000000003</v>
      </c>
      <c r="F66" s="192">
        <v>2721688.6990860016</v>
      </c>
      <c r="G66" s="192">
        <v>118634.25000000001</v>
      </c>
      <c r="H66" s="192">
        <v>1901.421828</v>
      </c>
      <c r="I66" s="192">
        <v>0</v>
      </c>
      <c r="J66" s="192">
        <v>671598.7000000003</v>
      </c>
      <c r="K66" s="192">
        <v>30416.080000000002</v>
      </c>
      <c r="L66" s="93">
        <f t="shared" si="0"/>
        <v>8575659.8700000029</v>
      </c>
    </row>
    <row r="67" spans="1:12" ht="30" x14ac:dyDescent="0.25">
      <c r="A67" s="186" t="s">
        <v>503</v>
      </c>
      <c r="B67" s="187" t="s">
        <v>324</v>
      </c>
      <c r="C67" s="192">
        <v>662067.94189399912</v>
      </c>
      <c r="D67" s="192">
        <v>106691.72999999998</v>
      </c>
      <c r="E67" s="192">
        <v>187192.89999999982</v>
      </c>
      <c r="F67" s="192">
        <v>637732.63189399987</v>
      </c>
      <c r="G67" s="192">
        <v>21074.050000000003</v>
      </c>
      <c r="H67" s="192">
        <v>875.95621200000005</v>
      </c>
      <c r="I67" s="192">
        <v>0</v>
      </c>
      <c r="J67" s="192">
        <v>43413.01</v>
      </c>
      <c r="K67" s="192">
        <v>0</v>
      </c>
      <c r="L67" s="93">
        <f t="shared" si="0"/>
        <v>1659048.2199999988</v>
      </c>
    </row>
    <row r="68" spans="1:12" x14ac:dyDescent="0.25">
      <c r="A68" s="186" t="s">
        <v>504</v>
      </c>
      <c r="B68" s="187" t="s">
        <v>325</v>
      </c>
      <c r="C68" s="192">
        <v>0</v>
      </c>
      <c r="D68" s="192">
        <v>0</v>
      </c>
      <c r="E68" s="192">
        <v>0</v>
      </c>
      <c r="F68" s="192">
        <v>0</v>
      </c>
      <c r="G68" s="192">
        <v>500</v>
      </c>
      <c r="H68" s="192">
        <v>0</v>
      </c>
      <c r="I68" s="192">
        <v>0</v>
      </c>
      <c r="J68" s="192">
        <v>0</v>
      </c>
      <c r="K68" s="192">
        <v>0</v>
      </c>
      <c r="L68" s="93">
        <f t="shared" si="0"/>
        <v>500</v>
      </c>
    </row>
    <row r="69" spans="1:12" ht="30" x14ac:dyDescent="0.25">
      <c r="A69" s="186" t="s">
        <v>505</v>
      </c>
      <c r="B69" s="187" t="s">
        <v>326</v>
      </c>
      <c r="C69" s="192">
        <v>9798.6200000000008</v>
      </c>
      <c r="D69" s="192">
        <v>0</v>
      </c>
      <c r="E69" s="192">
        <v>0</v>
      </c>
      <c r="F69" s="192">
        <v>4862.6500000000005</v>
      </c>
      <c r="G69" s="192">
        <v>142.5</v>
      </c>
      <c r="H69" s="192">
        <v>0</v>
      </c>
      <c r="I69" s="192">
        <v>0</v>
      </c>
      <c r="J69" s="192">
        <v>4818461.049999998</v>
      </c>
      <c r="K69" s="192">
        <v>26.25</v>
      </c>
      <c r="L69" s="93">
        <f t="shared" si="0"/>
        <v>4833291.0699999975</v>
      </c>
    </row>
    <row r="70" spans="1:12" x14ac:dyDescent="0.25">
      <c r="A70" s="186" t="s">
        <v>506</v>
      </c>
      <c r="B70" s="187" t="s">
        <v>327</v>
      </c>
      <c r="C70" s="192">
        <v>24261</v>
      </c>
      <c r="D70" s="192">
        <v>0</v>
      </c>
      <c r="E70" s="192">
        <v>0</v>
      </c>
      <c r="F70" s="192">
        <v>330</v>
      </c>
      <c r="G70" s="192">
        <v>1436.22</v>
      </c>
      <c r="H70" s="192">
        <v>0</v>
      </c>
      <c r="I70" s="192">
        <v>0</v>
      </c>
      <c r="J70" s="192">
        <v>8904388.7199999932</v>
      </c>
      <c r="K70" s="192">
        <v>0</v>
      </c>
      <c r="L70" s="93">
        <f t="shared" ref="L70:L133" si="1">SUM(C70:K70)</f>
        <v>8930415.9399999939</v>
      </c>
    </row>
    <row r="71" spans="1:12" x14ac:dyDescent="0.25">
      <c r="A71" s="186" t="s">
        <v>507</v>
      </c>
      <c r="B71" s="187" t="s">
        <v>328</v>
      </c>
      <c r="C71" s="192">
        <v>203500.54000000007</v>
      </c>
      <c r="D71" s="192">
        <v>11240.150000000001</v>
      </c>
      <c r="E71" s="192">
        <v>0</v>
      </c>
      <c r="F71" s="192">
        <v>44504.46</v>
      </c>
      <c r="G71" s="192">
        <v>20731.099999999999</v>
      </c>
      <c r="H71" s="192">
        <v>0</v>
      </c>
      <c r="I71" s="192">
        <v>0</v>
      </c>
      <c r="J71" s="192">
        <v>459015.71000000014</v>
      </c>
      <c r="K71" s="192">
        <v>46061.8</v>
      </c>
      <c r="L71" s="93">
        <f t="shared" si="1"/>
        <v>785053.76000000024</v>
      </c>
    </row>
    <row r="72" spans="1:12" x14ac:dyDescent="0.25">
      <c r="A72" s="186" t="s">
        <v>508</v>
      </c>
      <c r="B72" s="187" t="s">
        <v>329</v>
      </c>
      <c r="C72" s="192">
        <v>128895.49999999999</v>
      </c>
      <c r="D72" s="192">
        <v>17560.78</v>
      </c>
      <c r="E72" s="192">
        <v>3092.51</v>
      </c>
      <c r="F72" s="192">
        <v>76292.14</v>
      </c>
      <c r="G72" s="192">
        <v>0</v>
      </c>
      <c r="H72" s="192">
        <v>0</v>
      </c>
      <c r="I72" s="192">
        <v>0</v>
      </c>
      <c r="J72" s="192">
        <v>111319.73000000005</v>
      </c>
      <c r="K72" s="192">
        <v>0</v>
      </c>
      <c r="L72" s="93">
        <f t="shared" si="1"/>
        <v>337160.66000000003</v>
      </c>
    </row>
    <row r="73" spans="1:12" ht="30" x14ac:dyDescent="0.25">
      <c r="A73" s="186" t="s">
        <v>509</v>
      </c>
      <c r="B73" s="187" t="s">
        <v>330</v>
      </c>
      <c r="C73" s="192">
        <v>210739.34999999995</v>
      </c>
      <c r="D73" s="192">
        <v>23933.4</v>
      </c>
      <c r="E73" s="192">
        <v>0</v>
      </c>
      <c r="F73" s="192">
        <v>0</v>
      </c>
      <c r="G73" s="192">
        <v>9114.8000000000011</v>
      </c>
      <c r="H73" s="192">
        <v>0</v>
      </c>
      <c r="I73" s="192">
        <v>0</v>
      </c>
      <c r="J73" s="192">
        <v>193519.97999999998</v>
      </c>
      <c r="K73" s="192">
        <v>28500</v>
      </c>
      <c r="L73" s="93">
        <f t="shared" si="1"/>
        <v>465807.52999999991</v>
      </c>
    </row>
    <row r="74" spans="1:12" x14ac:dyDescent="0.25">
      <c r="A74" s="186" t="s">
        <v>510</v>
      </c>
      <c r="B74" s="187" t="s">
        <v>331</v>
      </c>
      <c r="C74" s="192">
        <v>775173.18</v>
      </c>
      <c r="D74" s="192">
        <v>102344.5</v>
      </c>
      <c r="E74" s="192">
        <v>83428.72</v>
      </c>
      <c r="F74" s="192">
        <v>0</v>
      </c>
      <c r="G74" s="192">
        <v>0</v>
      </c>
      <c r="H74" s="192">
        <v>0</v>
      </c>
      <c r="I74" s="192">
        <v>0</v>
      </c>
      <c r="J74" s="192">
        <v>219230.57000000004</v>
      </c>
      <c r="K74" s="192">
        <v>0</v>
      </c>
      <c r="L74" s="93">
        <f t="shared" si="1"/>
        <v>1180176.97</v>
      </c>
    </row>
    <row r="75" spans="1:12" x14ac:dyDescent="0.25">
      <c r="A75" s="186" t="s">
        <v>511</v>
      </c>
      <c r="B75" s="187" t="s">
        <v>332</v>
      </c>
      <c r="C75" s="192">
        <v>0</v>
      </c>
      <c r="D75" s="192">
        <v>0</v>
      </c>
      <c r="E75" s="192">
        <v>0</v>
      </c>
      <c r="F75" s="192">
        <v>0</v>
      </c>
      <c r="G75" s="192">
        <v>1960</v>
      </c>
      <c r="H75" s="192">
        <v>0</v>
      </c>
      <c r="I75" s="192">
        <v>0</v>
      </c>
      <c r="J75" s="192">
        <v>26227.889999999996</v>
      </c>
      <c r="K75" s="192">
        <v>0</v>
      </c>
      <c r="L75" s="93">
        <f t="shared" si="1"/>
        <v>28187.889999999996</v>
      </c>
    </row>
    <row r="76" spans="1:12" x14ac:dyDescent="0.25">
      <c r="A76" s="186" t="s">
        <v>512</v>
      </c>
      <c r="B76" s="187" t="s">
        <v>333</v>
      </c>
      <c r="C76" s="192">
        <v>128341.73000000014</v>
      </c>
      <c r="D76" s="192">
        <v>1893.6799999999996</v>
      </c>
      <c r="E76" s="192">
        <v>9917.77</v>
      </c>
      <c r="F76" s="192">
        <v>5532.26</v>
      </c>
      <c r="G76" s="192">
        <v>3465.07</v>
      </c>
      <c r="H76" s="192">
        <v>0</v>
      </c>
      <c r="I76" s="192">
        <v>0</v>
      </c>
      <c r="J76" s="192">
        <v>63926.94</v>
      </c>
      <c r="K76" s="192">
        <v>0</v>
      </c>
      <c r="L76" s="93">
        <f t="shared" si="1"/>
        <v>213077.45000000016</v>
      </c>
    </row>
    <row r="77" spans="1:12" x14ac:dyDescent="0.25">
      <c r="A77" s="186" t="s">
        <v>513</v>
      </c>
      <c r="B77" s="187" t="s">
        <v>334</v>
      </c>
      <c r="C77" s="192">
        <v>11990.979999999996</v>
      </c>
      <c r="D77" s="192">
        <v>415.06</v>
      </c>
      <c r="E77" s="192">
        <v>0</v>
      </c>
      <c r="F77" s="192">
        <v>0</v>
      </c>
      <c r="G77" s="192">
        <v>2093.39</v>
      </c>
      <c r="H77" s="192">
        <v>0</v>
      </c>
      <c r="I77" s="192">
        <v>0</v>
      </c>
      <c r="J77" s="192">
        <v>4464.8499999999958</v>
      </c>
      <c r="K77" s="192">
        <v>4926.3500000000004</v>
      </c>
      <c r="L77" s="93">
        <f t="shared" si="1"/>
        <v>23890.62999999999</v>
      </c>
    </row>
    <row r="78" spans="1:12" ht="30" x14ac:dyDescent="0.25">
      <c r="A78" s="186" t="s">
        <v>514</v>
      </c>
      <c r="B78" s="187" t="s">
        <v>335</v>
      </c>
      <c r="C78" s="192">
        <v>0</v>
      </c>
      <c r="D78" s="192">
        <v>0</v>
      </c>
      <c r="E78" s="192">
        <v>0</v>
      </c>
      <c r="F78" s="192">
        <v>0</v>
      </c>
      <c r="G78" s="192">
        <v>0</v>
      </c>
      <c r="H78" s="192">
        <v>0</v>
      </c>
      <c r="I78" s="192">
        <v>0</v>
      </c>
      <c r="J78" s="192">
        <v>15000</v>
      </c>
      <c r="K78" s="192">
        <v>0</v>
      </c>
      <c r="L78" s="93">
        <f t="shared" si="1"/>
        <v>15000</v>
      </c>
    </row>
    <row r="79" spans="1:12" ht="30" x14ac:dyDescent="0.25">
      <c r="A79" s="186" t="s">
        <v>515</v>
      </c>
      <c r="B79" s="187" t="s">
        <v>336</v>
      </c>
      <c r="C79" s="192">
        <v>146771.02000000002</v>
      </c>
      <c r="D79" s="192">
        <v>5597.47</v>
      </c>
      <c r="E79" s="192">
        <v>17133.11</v>
      </c>
      <c r="F79" s="192">
        <v>9380</v>
      </c>
      <c r="G79" s="192">
        <v>20375</v>
      </c>
      <c r="H79" s="192">
        <v>0</v>
      </c>
      <c r="I79" s="192">
        <v>0</v>
      </c>
      <c r="J79" s="192">
        <v>679055.26000000013</v>
      </c>
      <c r="K79" s="192">
        <v>3508</v>
      </c>
      <c r="L79" s="93">
        <f t="shared" si="1"/>
        <v>881819.8600000001</v>
      </c>
    </row>
    <row r="80" spans="1:12" x14ac:dyDescent="0.25">
      <c r="A80" s="186" t="s">
        <v>516</v>
      </c>
      <c r="B80" s="187" t="s">
        <v>337</v>
      </c>
      <c r="C80" s="192">
        <v>17165.46</v>
      </c>
      <c r="D80" s="192">
        <v>0</v>
      </c>
      <c r="E80" s="192">
        <v>559.29999999999995</v>
      </c>
      <c r="F80" s="192">
        <v>4187.5</v>
      </c>
      <c r="G80" s="192">
        <v>0</v>
      </c>
      <c r="H80" s="192">
        <v>0</v>
      </c>
      <c r="I80" s="192">
        <v>0</v>
      </c>
      <c r="J80" s="192">
        <v>47248.73</v>
      </c>
      <c r="K80" s="192">
        <v>0</v>
      </c>
      <c r="L80" s="93">
        <f t="shared" si="1"/>
        <v>69160.990000000005</v>
      </c>
    </row>
    <row r="81" spans="1:12" ht="30" x14ac:dyDescent="0.25">
      <c r="A81" s="186" t="s">
        <v>517</v>
      </c>
      <c r="B81" s="187" t="s">
        <v>338</v>
      </c>
      <c r="C81" s="192">
        <v>7163.0899999999983</v>
      </c>
      <c r="D81" s="192">
        <v>0</v>
      </c>
      <c r="E81" s="192">
        <v>0</v>
      </c>
      <c r="F81" s="192">
        <v>4270</v>
      </c>
      <c r="G81" s="192">
        <v>0</v>
      </c>
      <c r="H81" s="192">
        <v>0</v>
      </c>
      <c r="I81" s="192">
        <v>0</v>
      </c>
      <c r="J81" s="192">
        <v>74872.62999999999</v>
      </c>
      <c r="K81" s="192">
        <v>0</v>
      </c>
      <c r="L81" s="93">
        <f t="shared" si="1"/>
        <v>86305.719999999987</v>
      </c>
    </row>
    <row r="82" spans="1:12" ht="30" x14ac:dyDescent="0.25">
      <c r="A82" s="186" t="s">
        <v>518</v>
      </c>
      <c r="B82" s="187" t="s">
        <v>339</v>
      </c>
      <c r="C82" s="192">
        <v>57341.989999999991</v>
      </c>
      <c r="D82" s="192">
        <v>4161</v>
      </c>
      <c r="E82" s="192">
        <v>2342.2499999999995</v>
      </c>
      <c r="F82" s="192">
        <v>21741.280000000002</v>
      </c>
      <c r="G82" s="192">
        <v>0</v>
      </c>
      <c r="H82" s="192">
        <v>0</v>
      </c>
      <c r="I82" s="192">
        <v>0</v>
      </c>
      <c r="J82" s="192">
        <v>350114.24999999994</v>
      </c>
      <c r="K82" s="192">
        <v>0</v>
      </c>
      <c r="L82" s="93">
        <f t="shared" si="1"/>
        <v>435700.7699999999</v>
      </c>
    </row>
    <row r="83" spans="1:12" x14ac:dyDescent="0.25">
      <c r="A83" s="186" t="s">
        <v>519</v>
      </c>
      <c r="B83" s="187" t="s">
        <v>340</v>
      </c>
      <c r="C83" s="192">
        <v>2246.5100000000002</v>
      </c>
      <c r="D83" s="192">
        <v>217.79</v>
      </c>
      <c r="E83" s="192">
        <v>0</v>
      </c>
      <c r="F83" s="192">
        <v>53175</v>
      </c>
      <c r="G83" s="192">
        <v>4250</v>
      </c>
      <c r="H83" s="192">
        <v>0</v>
      </c>
      <c r="I83" s="192">
        <v>0</v>
      </c>
      <c r="J83" s="192">
        <v>743656.7200000002</v>
      </c>
      <c r="K83" s="192">
        <v>6166</v>
      </c>
      <c r="L83" s="93">
        <f t="shared" si="1"/>
        <v>809712.02000000025</v>
      </c>
    </row>
    <row r="84" spans="1:12" ht="30" x14ac:dyDescent="0.25">
      <c r="A84" s="186" t="s">
        <v>520</v>
      </c>
      <c r="B84" s="187" t="s">
        <v>341</v>
      </c>
      <c r="C84" s="192">
        <v>115909.74</v>
      </c>
      <c r="D84" s="192">
        <v>27150</v>
      </c>
      <c r="E84" s="192">
        <v>7928.9</v>
      </c>
      <c r="F84" s="192">
        <v>8400</v>
      </c>
      <c r="G84" s="192">
        <v>7290</v>
      </c>
      <c r="H84" s="192">
        <v>0</v>
      </c>
      <c r="I84" s="192">
        <v>0</v>
      </c>
      <c r="J84" s="192">
        <v>283701.94</v>
      </c>
      <c r="K84" s="192">
        <v>0</v>
      </c>
      <c r="L84" s="93">
        <f t="shared" si="1"/>
        <v>450380.57999999996</v>
      </c>
    </row>
    <row r="85" spans="1:12" ht="30" x14ac:dyDescent="0.25">
      <c r="A85" s="186" t="s">
        <v>521</v>
      </c>
      <c r="B85" s="187" t="s">
        <v>342</v>
      </c>
      <c r="C85" s="192">
        <v>391907.81999999995</v>
      </c>
      <c r="D85" s="192">
        <v>51176.21</v>
      </c>
      <c r="E85" s="192">
        <v>22496.71</v>
      </c>
      <c r="F85" s="192">
        <v>95558.12000000001</v>
      </c>
      <c r="G85" s="192">
        <v>0</v>
      </c>
      <c r="H85" s="192">
        <v>0</v>
      </c>
      <c r="I85" s="192">
        <v>0</v>
      </c>
      <c r="J85" s="192">
        <v>3000161.2300000014</v>
      </c>
      <c r="K85" s="192">
        <v>5066</v>
      </c>
      <c r="L85" s="93">
        <f t="shared" si="1"/>
        <v>3566366.0900000012</v>
      </c>
    </row>
    <row r="86" spans="1:12" x14ac:dyDescent="0.25">
      <c r="A86" s="186" t="s">
        <v>522</v>
      </c>
      <c r="B86" s="187" t="s">
        <v>343</v>
      </c>
      <c r="C86" s="192">
        <v>227234.05</v>
      </c>
      <c r="D86" s="192">
        <v>26036.169999999995</v>
      </c>
      <c r="E86" s="192">
        <v>1711.42</v>
      </c>
      <c r="F86" s="192">
        <v>74299.97</v>
      </c>
      <c r="G86" s="192">
        <v>0</v>
      </c>
      <c r="H86" s="192">
        <v>0</v>
      </c>
      <c r="I86" s="192">
        <v>0</v>
      </c>
      <c r="J86" s="192">
        <v>1090878.4700000002</v>
      </c>
      <c r="K86" s="192">
        <v>0</v>
      </c>
      <c r="L86" s="93">
        <f t="shared" si="1"/>
        <v>1420160.08</v>
      </c>
    </row>
    <row r="87" spans="1:12" ht="30" x14ac:dyDescent="0.25">
      <c r="A87" s="186" t="s">
        <v>523</v>
      </c>
      <c r="B87" s="187" t="s">
        <v>344</v>
      </c>
      <c r="C87" s="192">
        <v>0</v>
      </c>
      <c r="D87" s="192">
        <v>0</v>
      </c>
      <c r="E87" s="192">
        <v>0</v>
      </c>
      <c r="F87" s="192">
        <v>6278.2999999999993</v>
      </c>
      <c r="G87" s="192">
        <v>0</v>
      </c>
      <c r="H87" s="192">
        <v>0</v>
      </c>
      <c r="I87" s="192">
        <v>0</v>
      </c>
      <c r="J87" s="192">
        <v>0</v>
      </c>
      <c r="K87" s="192">
        <v>0</v>
      </c>
      <c r="L87" s="93">
        <f t="shared" si="1"/>
        <v>6278.2999999999993</v>
      </c>
    </row>
    <row r="88" spans="1:12" ht="30" x14ac:dyDescent="0.25">
      <c r="A88" s="186" t="s">
        <v>524</v>
      </c>
      <c r="B88" s="187" t="s">
        <v>345</v>
      </c>
      <c r="C88" s="192">
        <v>18299.229999999996</v>
      </c>
      <c r="D88" s="192">
        <v>0</v>
      </c>
      <c r="E88" s="192">
        <v>0</v>
      </c>
      <c r="F88" s="192">
        <v>811569.45999999612</v>
      </c>
      <c r="G88" s="192">
        <v>104</v>
      </c>
      <c r="H88" s="192">
        <v>0</v>
      </c>
      <c r="I88" s="192">
        <v>0</v>
      </c>
      <c r="J88" s="192">
        <v>31000.519999999997</v>
      </c>
      <c r="K88" s="192">
        <v>0</v>
      </c>
      <c r="L88" s="93">
        <f t="shared" si="1"/>
        <v>860973.20999999612</v>
      </c>
    </row>
    <row r="89" spans="1:12" x14ac:dyDescent="0.25">
      <c r="A89" s="186" t="s">
        <v>525</v>
      </c>
      <c r="B89" s="187" t="s">
        <v>346</v>
      </c>
      <c r="C89" s="192">
        <v>5137.0600000000004</v>
      </c>
      <c r="D89" s="192">
        <v>0</v>
      </c>
      <c r="E89" s="192">
        <v>0</v>
      </c>
      <c r="F89" s="192">
        <v>0</v>
      </c>
      <c r="G89" s="192">
        <v>0</v>
      </c>
      <c r="H89" s="192">
        <v>0</v>
      </c>
      <c r="I89" s="192">
        <v>0</v>
      </c>
      <c r="J89" s="192">
        <v>5237.01</v>
      </c>
      <c r="K89" s="192">
        <v>0</v>
      </c>
      <c r="L89" s="93">
        <f t="shared" si="1"/>
        <v>10374.07</v>
      </c>
    </row>
    <row r="90" spans="1:12" x14ac:dyDescent="0.25">
      <c r="A90" s="186" t="s">
        <v>526</v>
      </c>
      <c r="B90" s="187" t="s">
        <v>347</v>
      </c>
      <c r="C90" s="192">
        <v>1382958.7999999991</v>
      </c>
      <c r="D90" s="192">
        <v>364967.47</v>
      </c>
      <c r="E90" s="192">
        <v>225109.8300000001</v>
      </c>
      <c r="F90" s="192">
        <v>1895723.9400000002</v>
      </c>
      <c r="G90" s="192">
        <v>472864.35</v>
      </c>
      <c r="H90" s="192">
        <v>0</v>
      </c>
      <c r="I90" s="192">
        <v>0</v>
      </c>
      <c r="J90" s="192">
        <v>4034664.0500000021</v>
      </c>
      <c r="K90" s="192">
        <v>24230.63</v>
      </c>
      <c r="L90" s="93">
        <f t="shared" si="1"/>
        <v>8400519.0700000022</v>
      </c>
    </row>
    <row r="91" spans="1:12" ht="45" x14ac:dyDescent="0.25">
      <c r="A91" s="186" t="s">
        <v>527</v>
      </c>
      <c r="B91" s="187" t="s">
        <v>348</v>
      </c>
      <c r="C91" s="192">
        <v>967854.04999999993</v>
      </c>
      <c r="D91" s="192">
        <v>167090.71</v>
      </c>
      <c r="E91" s="192">
        <v>65113.369999999995</v>
      </c>
      <c r="F91" s="192">
        <v>0</v>
      </c>
      <c r="G91" s="192">
        <v>0</v>
      </c>
      <c r="H91" s="192">
        <v>0</v>
      </c>
      <c r="I91" s="192">
        <v>0</v>
      </c>
      <c r="J91" s="192">
        <v>20000</v>
      </c>
      <c r="K91" s="192">
        <v>0</v>
      </c>
      <c r="L91" s="93">
        <f t="shared" si="1"/>
        <v>1220058.1299999999</v>
      </c>
    </row>
    <row r="92" spans="1:12" ht="30" x14ac:dyDescent="0.25">
      <c r="A92" s="186" t="s">
        <v>528</v>
      </c>
      <c r="B92" s="187" t="s">
        <v>349</v>
      </c>
      <c r="C92" s="192">
        <v>35246.86</v>
      </c>
      <c r="D92" s="192">
        <v>0</v>
      </c>
      <c r="E92" s="192">
        <v>62190</v>
      </c>
      <c r="F92" s="192">
        <v>0</v>
      </c>
      <c r="G92" s="192">
        <v>0</v>
      </c>
      <c r="H92" s="192">
        <v>0</v>
      </c>
      <c r="I92" s="192">
        <v>0</v>
      </c>
      <c r="J92" s="192">
        <v>0</v>
      </c>
      <c r="K92" s="192">
        <v>0</v>
      </c>
      <c r="L92" s="93">
        <f t="shared" si="1"/>
        <v>97436.86</v>
      </c>
    </row>
    <row r="93" spans="1:12" ht="30" customHeight="1" x14ac:dyDescent="0.25">
      <c r="A93" s="186" t="s">
        <v>529</v>
      </c>
      <c r="B93" s="187" t="s">
        <v>350</v>
      </c>
      <c r="C93" s="192">
        <v>2504292.6999999988</v>
      </c>
      <c r="D93" s="192">
        <v>207904.9</v>
      </c>
      <c r="E93" s="192">
        <v>6037.03</v>
      </c>
      <c r="F93" s="192">
        <v>2489319.92</v>
      </c>
      <c r="G93" s="192">
        <v>0</v>
      </c>
      <c r="H93" s="192">
        <v>0</v>
      </c>
      <c r="I93" s="192">
        <v>0</v>
      </c>
      <c r="J93" s="192">
        <v>1708948.06</v>
      </c>
      <c r="K93" s="192">
        <v>0</v>
      </c>
      <c r="L93" s="93">
        <f t="shared" si="1"/>
        <v>6916502.6099999994</v>
      </c>
    </row>
    <row r="94" spans="1:12" ht="30" x14ac:dyDescent="0.25">
      <c r="A94" s="186" t="s">
        <v>606</v>
      </c>
      <c r="B94" s="187" t="s">
        <v>609</v>
      </c>
      <c r="C94" s="192">
        <v>24643.010000000002</v>
      </c>
      <c r="D94" s="192">
        <v>0</v>
      </c>
      <c r="E94" s="192">
        <v>0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93">
        <f t="shared" si="1"/>
        <v>24643.010000000002</v>
      </c>
    </row>
    <row r="95" spans="1:12" ht="60" x14ac:dyDescent="0.25">
      <c r="A95" s="186" t="s">
        <v>624</v>
      </c>
      <c r="B95" s="187" t="s">
        <v>629</v>
      </c>
      <c r="C95" s="192">
        <v>3300</v>
      </c>
      <c r="D95" s="192">
        <v>0</v>
      </c>
      <c r="E95" s="192">
        <v>0</v>
      </c>
      <c r="F95" s="192">
        <v>0</v>
      </c>
      <c r="G95" s="192">
        <v>0</v>
      </c>
      <c r="H95" s="192">
        <v>0</v>
      </c>
      <c r="I95" s="192">
        <v>0</v>
      </c>
      <c r="J95" s="192">
        <v>0</v>
      </c>
      <c r="K95" s="192">
        <v>0</v>
      </c>
      <c r="L95" s="93">
        <f t="shared" si="1"/>
        <v>3300</v>
      </c>
    </row>
    <row r="96" spans="1:12" ht="30" customHeight="1" x14ac:dyDescent="0.25">
      <c r="A96" s="186" t="s">
        <v>625</v>
      </c>
      <c r="B96" s="187" t="s">
        <v>630</v>
      </c>
      <c r="C96" s="192">
        <v>3300</v>
      </c>
      <c r="D96" s="192">
        <v>0</v>
      </c>
      <c r="E96" s="192">
        <v>0</v>
      </c>
      <c r="F96" s="192">
        <v>0</v>
      </c>
      <c r="G96" s="192">
        <v>0</v>
      </c>
      <c r="H96" s="192">
        <v>0</v>
      </c>
      <c r="I96" s="192">
        <v>0</v>
      </c>
      <c r="J96" s="192">
        <v>0</v>
      </c>
      <c r="K96" s="192">
        <v>0</v>
      </c>
      <c r="L96" s="93">
        <f t="shared" si="1"/>
        <v>3300</v>
      </c>
    </row>
    <row r="97" spans="1:12" ht="60" customHeight="1" x14ac:dyDescent="0.25">
      <c r="A97" s="186" t="s">
        <v>530</v>
      </c>
      <c r="B97" s="187" t="s">
        <v>531</v>
      </c>
      <c r="C97" s="192">
        <v>0</v>
      </c>
      <c r="D97" s="192">
        <v>0</v>
      </c>
      <c r="E97" s="192">
        <v>0</v>
      </c>
      <c r="F97" s="192">
        <v>73784.34</v>
      </c>
      <c r="G97" s="192">
        <v>0</v>
      </c>
      <c r="H97" s="192">
        <v>0</v>
      </c>
      <c r="I97" s="192">
        <v>0</v>
      </c>
      <c r="J97" s="192">
        <v>0</v>
      </c>
      <c r="K97" s="192">
        <v>0</v>
      </c>
      <c r="L97" s="93">
        <f t="shared" si="1"/>
        <v>73784.34</v>
      </c>
    </row>
    <row r="98" spans="1:12" ht="45" customHeight="1" x14ac:dyDescent="0.25">
      <c r="A98" s="186" t="s">
        <v>532</v>
      </c>
      <c r="B98" s="187" t="s">
        <v>351</v>
      </c>
      <c r="C98" s="192">
        <v>4504424.3800000129</v>
      </c>
      <c r="D98" s="192">
        <v>191332.21999999986</v>
      </c>
      <c r="E98" s="192">
        <v>248380.81</v>
      </c>
      <c r="F98" s="192">
        <v>13223459.080000006</v>
      </c>
      <c r="G98" s="192">
        <v>3316958.3199999887</v>
      </c>
      <c r="H98" s="192">
        <v>0</v>
      </c>
      <c r="I98" s="192">
        <v>0</v>
      </c>
      <c r="J98" s="192">
        <v>1191558.3299999982</v>
      </c>
      <c r="K98" s="192">
        <v>0</v>
      </c>
      <c r="L98" s="93">
        <f t="shared" si="1"/>
        <v>22676113.140000004</v>
      </c>
    </row>
    <row r="99" spans="1:12" ht="30" x14ac:dyDescent="0.25">
      <c r="A99" s="186" t="s">
        <v>533</v>
      </c>
      <c r="B99" s="187" t="s">
        <v>352</v>
      </c>
      <c r="C99" s="192">
        <v>138666.87999999998</v>
      </c>
      <c r="D99" s="192">
        <v>0</v>
      </c>
      <c r="E99" s="192">
        <v>0</v>
      </c>
      <c r="F99" s="192">
        <v>79407355.959995165</v>
      </c>
      <c r="G99" s="192">
        <v>0</v>
      </c>
      <c r="H99" s="192">
        <v>0</v>
      </c>
      <c r="I99" s="192">
        <v>0</v>
      </c>
      <c r="J99" s="192">
        <v>0</v>
      </c>
      <c r="K99" s="192">
        <v>0</v>
      </c>
      <c r="L99" s="93">
        <f t="shared" si="1"/>
        <v>79546022.839995161</v>
      </c>
    </row>
    <row r="100" spans="1:12" x14ac:dyDescent="0.25">
      <c r="A100" s="186" t="s">
        <v>534</v>
      </c>
      <c r="B100" s="187" t="s">
        <v>353</v>
      </c>
      <c r="C100" s="192">
        <v>60680611.699988045</v>
      </c>
      <c r="D100" s="192">
        <v>0</v>
      </c>
      <c r="E100" s="192">
        <v>21660.04</v>
      </c>
      <c r="F100" s="192">
        <v>0</v>
      </c>
      <c r="G100" s="192">
        <v>0</v>
      </c>
      <c r="H100" s="192">
        <v>0</v>
      </c>
      <c r="I100" s="192">
        <v>0</v>
      </c>
      <c r="J100" s="192">
        <v>63041.96</v>
      </c>
      <c r="K100" s="192">
        <v>0</v>
      </c>
      <c r="L100" s="93">
        <f t="shared" si="1"/>
        <v>60765313.699988045</v>
      </c>
    </row>
    <row r="101" spans="1:12" x14ac:dyDescent="0.25">
      <c r="A101" s="186" t="s">
        <v>535</v>
      </c>
      <c r="B101" s="187" t="s">
        <v>354</v>
      </c>
      <c r="C101" s="192">
        <v>0</v>
      </c>
      <c r="D101" s="192">
        <v>0</v>
      </c>
      <c r="E101" s="192">
        <v>0</v>
      </c>
      <c r="F101" s="192">
        <v>1024585.9500000004</v>
      </c>
      <c r="G101" s="192">
        <v>238836.179999999</v>
      </c>
      <c r="H101" s="192">
        <v>0</v>
      </c>
      <c r="I101" s="192">
        <v>0</v>
      </c>
      <c r="J101" s="192">
        <v>0</v>
      </c>
      <c r="K101" s="192">
        <v>0</v>
      </c>
      <c r="L101" s="93">
        <f t="shared" si="1"/>
        <v>1263422.1299999994</v>
      </c>
    </row>
    <row r="102" spans="1:12" ht="30" x14ac:dyDescent="0.25">
      <c r="A102" s="186" t="s">
        <v>536</v>
      </c>
      <c r="B102" s="187" t="s">
        <v>355</v>
      </c>
      <c r="C102" s="192">
        <v>534330.38</v>
      </c>
      <c r="D102" s="192">
        <v>35000</v>
      </c>
      <c r="E102" s="192">
        <v>0</v>
      </c>
      <c r="F102" s="192">
        <v>0</v>
      </c>
      <c r="G102" s="192">
        <v>0</v>
      </c>
      <c r="H102" s="192">
        <v>0</v>
      </c>
      <c r="I102" s="192">
        <v>0</v>
      </c>
      <c r="J102" s="192">
        <v>48958.96</v>
      </c>
      <c r="K102" s="192">
        <v>0</v>
      </c>
      <c r="L102" s="93">
        <f t="shared" si="1"/>
        <v>618289.34</v>
      </c>
    </row>
    <row r="103" spans="1:12" ht="30" x14ac:dyDescent="0.25">
      <c r="A103" s="186" t="s">
        <v>537</v>
      </c>
      <c r="B103" s="187" t="s">
        <v>356</v>
      </c>
      <c r="C103" s="192">
        <v>738645.76</v>
      </c>
      <c r="D103" s="192">
        <v>0</v>
      </c>
      <c r="E103" s="192">
        <v>20000</v>
      </c>
      <c r="F103" s="192">
        <v>9950</v>
      </c>
      <c r="G103" s="192">
        <v>151877.44</v>
      </c>
      <c r="H103" s="192">
        <v>0</v>
      </c>
      <c r="I103" s="192">
        <v>0</v>
      </c>
      <c r="J103" s="192">
        <v>691719.16</v>
      </c>
      <c r="K103" s="192">
        <v>0</v>
      </c>
      <c r="L103" s="93">
        <f t="shared" si="1"/>
        <v>1612192.3599999999</v>
      </c>
    </row>
    <row r="104" spans="1:12" ht="30" x14ac:dyDescent="0.25">
      <c r="A104" s="186" t="s">
        <v>538</v>
      </c>
      <c r="B104" s="187" t="s">
        <v>357</v>
      </c>
      <c r="C104" s="192">
        <v>39600</v>
      </c>
      <c r="D104" s="192">
        <v>0</v>
      </c>
      <c r="E104" s="192">
        <v>0</v>
      </c>
      <c r="F104" s="192">
        <v>0</v>
      </c>
      <c r="G104" s="192">
        <v>0</v>
      </c>
      <c r="H104" s="192">
        <v>0</v>
      </c>
      <c r="I104" s="192">
        <v>0</v>
      </c>
      <c r="J104" s="192">
        <v>0</v>
      </c>
      <c r="K104" s="192">
        <v>0</v>
      </c>
      <c r="L104" s="93">
        <f t="shared" si="1"/>
        <v>39600</v>
      </c>
    </row>
    <row r="105" spans="1:12" x14ac:dyDescent="0.25">
      <c r="A105" s="186" t="s">
        <v>539</v>
      </c>
      <c r="B105" s="187" t="s">
        <v>358</v>
      </c>
      <c r="C105" s="192">
        <v>319061.46000000002</v>
      </c>
      <c r="D105" s="192">
        <v>0</v>
      </c>
      <c r="E105" s="192">
        <v>0</v>
      </c>
      <c r="F105" s="192">
        <v>0</v>
      </c>
      <c r="G105" s="192">
        <v>0</v>
      </c>
      <c r="H105" s="192">
        <v>0</v>
      </c>
      <c r="I105" s="192">
        <v>0</v>
      </c>
      <c r="J105" s="192">
        <v>0</v>
      </c>
      <c r="K105" s="192">
        <v>0</v>
      </c>
      <c r="L105" s="93">
        <f t="shared" si="1"/>
        <v>319061.46000000002</v>
      </c>
    </row>
    <row r="106" spans="1:12" ht="45" x14ac:dyDescent="0.25">
      <c r="A106" s="186" t="s">
        <v>540</v>
      </c>
      <c r="B106" s="187" t="s">
        <v>359</v>
      </c>
      <c r="C106" s="192">
        <v>0</v>
      </c>
      <c r="D106" s="192">
        <v>0</v>
      </c>
      <c r="E106" s="192">
        <v>0</v>
      </c>
      <c r="F106" s="192">
        <v>0</v>
      </c>
      <c r="G106" s="192">
        <v>0</v>
      </c>
      <c r="H106" s="192">
        <v>0</v>
      </c>
      <c r="I106" s="192">
        <v>0</v>
      </c>
      <c r="J106" s="192">
        <v>1522202.4700000002</v>
      </c>
      <c r="K106" s="192">
        <v>0</v>
      </c>
      <c r="L106" s="93">
        <f t="shared" si="1"/>
        <v>1522202.4700000002</v>
      </c>
    </row>
    <row r="107" spans="1:12" x14ac:dyDescent="0.25">
      <c r="A107" s="186" t="s">
        <v>541</v>
      </c>
      <c r="B107" s="189" t="s">
        <v>542</v>
      </c>
      <c r="C107" s="192">
        <v>0</v>
      </c>
      <c r="D107" s="192">
        <v>0</v>
      </c>
      <c r="E107" s="192">
        <v>0</v>
      </c>
      <c r="F107" s="192">
        <v>0</v>
      </c>
      <c r="G107" s="192">
        <v>0</v>
      </c>
      <c r="H107" s="192">
        <v>0</v>
      </c>
      <c r="I107" s="192">
        <v>0</v>
      </c>
      <c r="J107" s="192">
        <v>185.01999999999998</v>
      </c>
      <c r="K107" s="192">
        <v>0</v>
      </c>
      <c r="L107" s="93">
        <f t="shared" si="1"/>
        <v>185.01999999999998</v>
      </c>
    </row>
    <row r="108" spans="1:12" ht="45" x14ac:dyDescent="0.25">
      <c r="A108" s="186" t="s">
        <v>543</v>
      </c>
      <c r="B108" s="187" t="s">
        <v>360</v>
      </c>
      <c r="C108" s="192">
        <v>0</v>
      </c>
      <c r="D108" s="192">
        <v>0</v>
      </c>
      <c r="E108" s="192">
        <v>0</v>
      </c>
      <c r="F108" s="192">
        <v>0</v>
      </c>
      <c r="G108" s="192">
        <v>1064110.8199999998</v>
      </c>
      <c r="H108" s="192">
        <v>0</v>
      </c>
      <c r="I108" s="192">
        <v>0</v>
      </c>
      <c r="J108" s="192">
        <v>0</v>
      </c>
      <c r="K108" s="192">
        <v>0</v>
      </c>
      <c r="L108" s="93">
        <f t="shared" si="1"/>
        <v>1064110.8199999998</v>
      </c>
    </row>
    <row r="109" spans="1:12" ht="30" x14ac:dyDescent="0.25">
      <c r="A109" s="186" t="s">
        <v>544</v>
      </c>
      <c r="B109" s="187" t="s">
        <v>361</v>
      </c>
      <c r="C109" s="192">
        <v>0</v>
      </c>
      <c r="D109" s="192">
        <v>0</v>
      </c>
      <c r="E109" s="192">
        <v>0</v>
      </c>
      <c r="F109" s="192">
        <v>0</v>
      </c>
      <c r="G109" s="192">
        <v>0</v>
      </c>
      <c r="H109" s="192">
        <v>0</v>
      </c>
      <c r="I109" s="192">
        <v>0</v>
      </c>
      <c r="J109" s="192">
        <v>11043550.23</v>
      </c>
      <c r="K109" s="192">
        <v>0</v>
      </c>
      <c r="L109" s="93">
        <f t="shared" si="1"/>
        <v>11043550.23</v>
      </c>
    </row>
    <row r="110" spans="1:12" ht="30" x14ac:dyDescent="0.25">
      <c r="A110" s="186" t="s">
        <v>545</v>
      </c>
      <c r="B110" s="187" t="s">
        <v>362</v>
      </c>
      <c r="C110" s="192">
        <v>70733.64</v>
      </c>
      <c r="D110" s="192">
        <v>2350</v>
      </c>
      <c r="E110" s="192">
        <v>0</v>
      </c>
      <c r="F110" s="192">
        <v>2656.45</v>
      </c>
      <c r="G110" s="192">
        <v>0</v>
      </c>
      <c r="H110" s="192">
        <v>0</v>
      </c>
      <c r="I110" s="192">
        <v>0</v>
      </c>
      <c r="J110" s="192">
        <v>913767.10999999987</v>
      </c>
      <c r="K110" s="192">
        <v>0</v>
      </c>
      <c r="L110" s="93">
        <f t="shared" si="1"/>
        <v>989507.19999999984</v>
      </c>
    </row>
    <row r="111" spans="1:12" x14ac:dyDescent="0.25">
      <c r="A111" s="186" t="s">
        <v>546</v>
      </c>
      <c r="B111" s="187" t="s">
        <v>363</v>
      </c>
      <c r="C111" s="192">
        <v>0</v>
      </c>
      <c r="D111" s="192">
        <v>0</v>
      </c>
      <c r="E111" s="192">
        <v>0</v>
      </c>
      <c r="F111" s="192">
        <v>0</v>
      </c>
      <c r="G111" s="192">
        <v>0</v>
      </c>
      <c r="H111" s="192">
        <v>0</v>
      </c>
      <c r="I111" s="192">
        <v>0</v>
      </c>
      <c r="J111" s="192">
        <v>4495.95</v>
      </c>
      <c r="K111" s="192">
        <v>0</v>
      </c>
      <c r="L111" s="93">
        <f t="shared" si="1"/>
        <v>4495.95</v>
      </c>
    </row>
    <row r="112" spans="1:12" x14ac:dyDescent="0.25">
      <c r="A112" s="186" t="s">
        <v>547</v>
      </c>
      <c r="B112" s="187" t="s">
        <v>364</v>
      </c>
      <c r="C112" s="192">
        <v>0</v>
      </c>
      <c r="D112" s="192">
        <v>0</v>
      </c>
      <c r="E112" s="192">
        <v>0</v>
      </c>
      <c r="F112" s="192">
        <v>0</v>
      </c>
      <c r="G112" s="192">
        <v>0</v>
      </c>
      <c r="H112" s="192">
        <v>0</v>
      </c>
      <c r="I112" s="192">
        <v>0</v>
      </c>
      <c r="J112" s="192">
        <v>792113.89000000013</v>
      </c>
      <c r="K112" s="192">
        <v>0</v>
      </c>
      <c r="L112" s="93">
        <f t="shared" si="1"/>
        <v>792113.89000000013</v>
      </c>
    </row>
    <row r="113" spans="1:12" x14ac:dyDescent="0.25">
      <c r="A113" s="186" t="s">
        <v>548</v>
      </c>
      <c r="B113" s="187" t="s">
        <v>365</v>
      </c>
      <c r="C113" s="192">
        <v>11894108.810000001</v>
      </c>
      <c r="D113" s="192">
        <v>1677231.0599999998</v>
      </c>
      <c r="E113" s="192">
        <v>358864.14999999985</v>
      </c>
      <c r="F113" s="192">
        <v>549237.34000000043</v>
      </c>
      <c r="G113" s="192">
        <v>253371.90000000002</v>
      </c>
      <c r="H113" s="192">
        <v>45109.03</v>
      </c>
      <c r="I113" s="192">
        <v>0</v>
      </c>
      <c r="J113" s="192">
        <v>1642501.54</v>
      </c>
      <c r="K113" s="192">
        <v>275</v>
      </c>
      <c r="L113" s="93">
        <f t="shared" si="1"/>
        <v>16420698.830000002</v>
      </c>
    </row>
    <row r="114" spans="1:12" x14ac:dyDescent="0.25">
      <c r="A114" s="186" t="s">
        <v>549</v>
      </c>
      <c r="B114" s="187" t="s">
        <v>366</v>
      </c>
      <c r="C114" s="192">
        <v>279384.49920000008</v>
      </c>
      <c r="D114" s="192">
        <v>36187.259999999995</v>
      </c>
      <c r="E114" s="192">
        <v>600</v>
      </c>
      <c r="F114" s="192">
        <v>36280.769999999997</v>
      </c>
      <c r="G114" s="192">
        <v>15473.895999999999</v>
      </c>
      <c r="H114" s="192">
        <v>0</v>
      </c>
      <c r="I114" s="192">
        <v>480</v>
      </c>
      <c r="J114" s="192">
        <v>489367.48480000015</v>
      </c>
      <c r="K114" s="192">
        <v>533.09</v>
      </c>
      <c r="L114" s="93">
        <f t="shared" si="1"/>
        <v>858307.00000000023</v>
      </c>
    </row>
    <row r="115" spans="1:12" ht="30" x14ac:dyDescent="0.25">
      <c r="A115" s="186" t="s">
        <v>550</v>
      </c>
      <c r="B115" s="187" t="s">
        <v>367</v>
      </c>
      <c r="C115" s="192">
        <v>0</v>
      </c>
      <c r="D115" s="192">
        <v>0</v>
      </c>
      <c r="E115" s="192">
        <v>0</v>
      </c>
      <c r="F115" s="192">
        <v>0</v>
      </c>
      <c r="G115" s="192">
        <v>496466.77</v>
      </c>
      <c r="H115" s="192">
        <v>0</v>
      </c>
      <c r="I115" s="192">
        <v>0</v>
      </c>
      <c r="J115" s="192">
        <v>113667.65</v>
      </c>
      <c r="K115" s="192">
        <v>0</v>
      </c>
      <c r="L115" s="93">
        <f t="shared" si="1"/>
        <v>610134.42000000004</v>
      </c>
    </row>
    <row r="116" spans="1:12" x14ac:dyDescent="0.25">
      <c r="A116" s="186" t="s">
        <v>551</v>
      </c>
      <c r="B116" s="187" t="s">
        <v>368</v>
      </c>
      <c r="C116" s="192">
        <v>398175.11999999988</v>
      </c>
      <c r="D116" s="192">
        <v>18359</v>
      </c>
      <c r="E116" s="192">
        <v>122273.55</v>
      </c>
      <c r="F116" s="192">
        <v>193510.57</v>
      </c>
      <c r="G116" s="192">
        <v>12188.54</v>
      </c>
      <c r="H116" s="192">
        <v>0</v>
      </c>
      <c r="I116" s="192">
        <v>0</v>
      </c>
      <c r="J116" s="192">
        <v>7582633.1400000006</v>
      </c>
      <c r="K116" s="192">
        <v>1879.93</v>
      </c>
      <c r="L116" s="93">
        <f t="shared" si="1"/>
        <v>8329019.8500000006</v>
      </c>
    </row>
    <row r="117" spans="1:12" x14ac:dyDescent="0.25">
      <c r="A117" s="186" t="s">
        <v>552</v>
      </c>
      <c r="B117" s="187" t="s">
        <v>369</v>
      </c>
      <c r="C117" s="192">
        <v>1588.1399999999999</v>
      </c>
      <c r="D117" s="192">
        <v>0</v>
      </c>
      <c r="E117" s="192">
        <v>0</v>
      </c>
      <c r="F117" s="192">
        <v>2228.86</v>
      </c>
      <c r="G117" s="192">
        <v>12022.2</v>
      </c>
      <c r="H117" s="192">
        <v>0</v>
      </c>
      <c r="I117" s="192">
        <v>0</v>
      </c>
      <c r="J117" s="192">
        <v>55369.04</v>
      </c>
      <c r="K117" s="192">
        <v>0</v>
      </c>
      <c r="L117" s="93">
        <f t="shared" si="1"/>
        <v>71208.240000000005</v>
      </c>
    </row>
    <row r="118" spans="1:12" x14ac:dyDescent="0.25">
      <c r="A118" s="186" t="s">
        <v>553</v>
      </c>
      <c r="B118" s="187" t="s">
        <v>370</v>
      </c>
      <c r="C118" s="192">
        <v>334483.36</v>
      </c>
      <c r="D118" s="192">
        <v>10420</v>
      </c>
      <c r="E118" s="192">
        <v>0</v>
      </c>
      <c r="F118" s="192">
        <v>3520</v>
      </c>
      <c r="G118" s="192">
        <v>0</v>
      </c>
      <c r="H118" s="192">
        <v>0</v>
      </c>
      <c r="I118" s="192">
        <v>0</v>
      </c>
      <c r="J118" s="192">
        <v>185408.55999999997</v>
      </c>
      <c r="K118" s="192">
        <v>0</v>
      </c>
      <c r="L118" s="93">
        <f t="shared" si="1"/>
        <v>533831.91999999993</v>
      </c>
    </row>
    <row r="119" spans="1:12" x14ac:dyDescent="0.25">
      <c r="A119" s="186" t="s">
        <v>554</v>
      </c>
      <c r="B119" s="187" t="s">
        <v>371</v>
      </c>
      <c r="C119" s="192">
        <v>179942.49</v>
      </c>
      <c r="D119" s="192">
        <v>13134</v>
      </c>
      <c r="E119" s="192">
        <v>750</v>
      </c>
      <c r="F119" s="192">
        <v>26108.739999999998</v>
      </c>
      <c r="G119" s="192">
        <v>0</v>
      </c>
      <c r="H119" s="192">
        <v>0</v>
      </c>
      <c r="I119" s="192">
        <v>0</v>
      </c>
      <c r="J119" s="192">
        <v>649939.78</v>
      </c>
      <c r="K119" s="192">
        <v>0</v>
      </c>
      <c r="L119" s="93">
        <f t="shared" si="1"/>
        <v>869875.01</v>
      </c>
    </row>
    <row r="120" spans="1:12" x14ac:dyDescent="0.25">
      <c r="A120" s="186" t="s">
        <v>555</v>
      </c>
      <c r="B120" s="187" t="s">
        <v>372</v>
      </c>
      <c r="C120" s="192">
        <v>15085452.319999993</v>
      </c>
      <c r="D120" s="192">
        <v>1500833.3700000003</v>
      </c>
      <c r="E120" s="192">
        <v>3487343.0600000005</v>
      </c>
      <c r="F120" s="192">
        <v>387275.54</v>
      </c>
      <c r="G120" s="192">
        <v>340532.48000000004</v>
      </c>
      <c r="H120" s="192">
        <v>0</v>
      </c>
      <c r="I120" s="192">
        <v>0</v>
      </c>
      <c r="J120" s="192">
        <v>4263198.9000000013</v>
      </c>
      <c r="K120" s="192">
        <v>0</v>
      </c>
      <c r="L120" s="93">
        <f t="shared" si="1"/>
        <v>25064635.669999994</v>
      </c>
    </row>
    <row r="121" spans="1:12" x14ac:dyDescent="0.25">
      <c r="A121" s="186" t="s">
        <v>556</v>
      </c>
      <c r="B121" s="187" t="s">
        <v>373</v>
      </c>
      <c r="C121" s="192">
        <v>14738.619999999999</v>
      </c>
      <c r="D121" s="192">
        <v>0</v>
      </c>
      <c r="E121" s="192">
        <v>0</v>
      </c>
      <c r="F121" s="192">
        <v>0</v>
      </c>
      <c r="G121" s="192">
        <v>0</v>
      </c>
      <c r="H121" s="192">
        <v>0</v>
      </c>
      <c r="I121" s="192">
        <v>0</v>
      </c>
      <c r="J121" s="192">
        <v>4168.4800000000005</v>
      </c>
      <c r="K121" s="192">
        <v>0</v>
      </c>
      <c r="L121" s="93">
        <f t="shared" si="1"/>
        <v>18907.099999999999</v>
      </c>
    </row>
    <row r="122" spans="1:12" x14ac:dyDescent="0.25">
      <c r="A122" s="186" t="s">
        <v>557</v>
      </c>
      <c r="B122" s="187" t="s">
        <v>374</v>
      </c>
      <c r="C122" s="192">
        <v>238932.86999999991</v>
      </c>
      <c r="D122" s="192">
        <v>9356.0400000000009</v>
      </c>
      <c r="E122" s="192">
        <v>12427.66</v>
      </c>
      <c r="F122" s="192">
        <v>35623.22</v>
      </c>
      <c r="G122" s="192">
        <v>39891.67</v>
      </c>
      <c r="H122" s="192">
        <v>0</v>
      </c>
      <c r="I122" s="192">
        <v>0</v>
      </c>
      <c r="J122" s="192">
        <v>322368.09000000014</v>
      </c>
      <c r="K122" s="192">
        <v>0</v>
      </c>
      <c r="L122" s="93">
        <f t="shared" si="1"/>
        <v>658599.55000000005</v>
      </c>
    </row>
    <row r="123" spans="1:12" x14ac:dyDescent="0.25">
      <c r="A123" s="186" t="s">
        <v>558</v>
      </c>
      <c r="B123" s="187" t="s">
        <v>375</v>
      </c>
      <c r="C123" s="192">
        <v>3679.62</v>
      </c>
      <c r="D123" s="192">
        <v>2288.0100000000002</v>
      </c>
      <c r="E123" s="192">
        <v>0</v>
      </c>
      <c r="F123" s="192">
        <v>625.71</v>
      </c>
      <c r="G123" s="192">
        <v>0</v>
      </c>
      <c r="H123" s="192">
        <v>0</v>
      </c>
      <c r="I123" s="192">
        <v>0</v>
      </c>
      <c r="J123" s="192">
        <v>1739</v>
      </c>
      <c r="K123" s="192">
        <v>0</v>
      </c>
      <c r="L123" s="93">
        <f t="shared" si="1"/>
        <v>8332.34</v>
      </c>
    </row>
    <row r="124" spans="1:12" x14ac:dyDescent="0.25">
      <c r="A124" s="186" t="s">
        <v>559</v>
      </c>
      <c r="B124" s="187" t="s">
        <v>376</v>
      </c>
      <c r="C124" s="192">
        <v>852256.98</v>
      </c>
      <c r="D124" s="192">
        <v>472232</v>
      </c>
      <c r="E124" s="192">
        <v>83500</v>
      </c>
      <c r="F124" s="192">
        <v>11086.99</v>
      </c>
      <c r="G124" s="192">
        <v>54544</v>
      </c>
      <c r="H124" s="192">
        <v>0</v>
      </c>
      <c r="I124" s="192">
        <v>0</v>
      </c>
      <c r="J124" s="192">
        <v>379765.92</v>
      </c>
      <c r="K124" s="192">
        <v>0</v>
      </c>
      <c r="L124" s="93">
        <f t="shared" si="1"/>
        <v>1853385.89</v>
      </c>
    </row>
    <row r="125" spans="1:12" x14ac:dyDescent="0.25">
      <c r="A125" s="186" t="s">
        <v>560</v>
      </c>
      <c r="B125" s="187" t="s">
        <v>377</v>
      </c>
      <c r="C125" s="192">
        <v>1184257.800000001</v>
      </c>
      <c r="D125" s="192">
        <v>288893.12</v>
      </c>
      <c r="E125" s="192">
        <v>88476.5</v>
      </c>
      <c r="F125" s="192">
        <v>149831.21999999994</v>
      </c>
      <c r="G125" s="192">
        <v>29528.68</v>
      </c>
      <c r="H125" s="192">
        <v>0</v>
      </c>
      <c r="I125" s="192">
        <v>0</v>
      </c>
      <c r="J125" s="192">
        <v>604992.31000000006</v>
      </c>
      <c r="K125" s="192">
        <v>0</v>
      </c>
      <c r="L125" s="93">
        <f t="shared" si="1"/>
        <v>2345979.6300000008</v>
      </c>
    </row>
    <row r="126" spans="1:12" x14ac:dyDescent="0.25">
      <c r="A126" s="186" t="s">
        <v>561</v>
      </c>
      <c r="B126" s="187" t="s">
        <v>378</v>
      </c>
      <c r="C126" s="192">
        <v>455690.93</v>
      </c>
      <c r="D126" s="192">
        <v>31365.880000000005</v>
      </c>
      <c r="E126" s="192">
        <v>10907.27</v>
      </c>
      <c r="F126" s="192">
        <v>59995.599999999991</v>
      </c>
      <c r="G126" s="192">
        <v>21695.29</v>
      </c>
      <c r="H126" s="192">
        <v>0</v>
      </c>
      <c r="I126" s="192">
        <v>0</v>
      </c>
      <c r="J126" s="192">
        <v>176222.07999999999</v>
      </c>
      <c r="K126" s="192">
        <v>1285</v>
      </c>
      <c r="L126" s="93">
        <f t="shared" si="1"/>
        <v>757162.05</v>
      </c>
    </row>
    <row r="127" spans="1:12" x14ac:dyDescent="0.25">
      <c r="A127" s="186" t="s">
        <v>562</v>
      </c>
      <c r="B127" s="187" t="s">
        <v>379</v>
      </c>
      <c r="C127" s="192">
        <v>259708.34</v>
      </c>
      <c r="D127" s="192">
        <v>3045</v>
      </c>
      <c r="E127" s="192">
        <v>8380.2000000000007</v>
      </c>
      <c r="F127" s="192">
        <v>21996.19</v>
      </c>
      <c r="G127" s="192">
        <v>5911.94</v>
      </c>
      <c r="H127" s="192">
        <v>0</v>
      </c>
      <c r="I127" s="192">
        <v>0</v>
      </c>
      <c r="J127" s="192">
        <v>95347.749999999971</v>
      </c>
      <c r="K127" s="192">
        <v>0</v>
      </c>
      <c r="L127" s="93">
        <f t="shared" si="1"/>
        <v>394389.41999999993</v>
      </c>
    </row>
    <row r="128" spans="1:12" ht="30" x14ac:dyDescent="0.25">
      <c r="A128" s="186" t="s">
        <v>563</v>
      </c>
      <c r="B128" s="187" t="s">
        <v>380</v>
      </c>
      <c r="C128" s="192">
        <v>236831.65</v>
      </c>
      <c r="D128" s="192">
        <v>6064.49</v>
      </c>
      <c r="E128" s="192">
        <v>6677.01</v>
      </c>
      <c r="F128" s="192">
        <v>31553.759999999998</v>
      </c>
      <c r="G128" s="192">
        <v>9060.17</v>
      </c>
      <c r="H128" s="192">
        <v>0</v>
      </c>
      <c r="I128" s="192">
        <v>0</v>
      </c>
      <c r="J128" s="192">
        <v>67224.650000000009</v>
      </c>
      <c r="K128" s="192">
        <v>0</v>
      </c>
      <c r="L128" s="93">
        <f t="shared" si="1"/>
        <v>357411.73</v>
      </c>
    </row>
    <row r="129" spans="1:12" x14ac:dyDescent="0.25">
      <c r="A129" s="186" t="s">
        <v>564</v>
      </c>
      <c r="B129" s="187" t="s">
        <v>381</v>
      </c>
      <c r="C129" s="192">
        <v>1582314.3099999991</v>
      </c>
      <c r="D129" s="192">
        <v>230464.80999999994</v>
      </c>
      <c r="E129" s="192">
        <v>71774.080000000002</v>
      </c>
      <c r="F129" s="192">
        <v>216492.98999999996</v>
      </c>
      <c r="G129" s="192">
        <v>23303.95</v>
      </c>
      <c r="H129" s="192">
        <v>0</v>
      </c>
      <c r="I129" s="192">
        <v>0</v>
      </c>
      <c r="J129" s="192">
        <v>3797631.8199999989</v>
      </c>
      <c r="K129" s="192">
        <v>2800.96</v>
      </c>
      <c r="L129" s="93">
        <f t="shared" si="1"/>
        <v>5924782.9199999981</v>
      </c>
    </row>
    <row r="130" spans="1:12" x14ac:dyDescent="0.25">
      <c r="A130" s="186" t="s">
        <v>565</v>
      </c>
      <c r="B130" s="187" t="s">
        <v>382</v>
      </c>
      <c r="C130" s="192">
        <v>20000</v>
      </c>
      <c r="D130" s="192">
        <v>0</v>
      </c>
      <c r="E130" s="192">
        <v>0</v>
      </c>
      <c r="F130" s="192">
        <v>11212493.619999997</v>
      </c>
      <c r="G130" s="192">
        <v>6553483.54</v>
      </c>
      <c r="H130" s="192">
        <v>0</v>
      </c>
      <c r="I130" s="192">
        <v>0</v>
      </c>
      <c r="J130" s="192">
        <v>16069050.200000005</v>
      </c>
      <c r="K130" s="192">
        <v>0</v>
      </c>
      <c r="L130" s="93">
        <f t="shared" si="1"/>
        <v>33855027.359999999</v>
      </c>
    </row>
    <row r="131" spans="1:12" x14ac:dyDescent="0.25">
      <c r="A131" s="186" t="s">
        <v>566</v>
      </c>
      <c r="B131" s="187" t="s">
        <v>383</v>
      </c>
      <c r="C131" s="192">
        <v>848127.54</v>
      </c>
      <c r="D131" s="192">
        <v>20050.7</v>
      </c>
      <c r="E131" s="192">
        <v>0</v>
      </c>
      <c r="F131" s="192">
        <v>0</v>
      </c>
      <c r="G131" s="192">
        <v>0</v>
      </c>
      <c r="H131" s="192">
        <v>0</v>
      </c>
      <c r="I131" s="192">
        <v>0</v>
      </c>
      <c r="J131" s="192">
        <v>185778.74999999997</v>
      </c>
      <c r="K131" s="192">
        <v>0</v>
      </c>
      <c r="L131" s="93">
        <f t="shared" si="1"/>
        <v>1053956.99</v>
      </c>
    </row>
    <row r="132" spans="1:12" ht="30" x14ac:dyDescent="0.25">
      <c r="A132" s="186" t="s">
        <v>567</v>
      </c>
      <c r="B132" s="187" t="s">
        <v>384</v>
      </c>
      <c r="C132" s="192">
        <v>0</v>
      </c>
      <c r="D132" s="192">
        <v>0</v>
      </c>
      <c r="E132" s="192">
        <v>0</v>
      </c>
      <c r="F132" s="192">
        <v>0</v>
      </c>
      <c r="G132" s="192">
        <v>0</v>
      </c>
      <c r="H132" s="192">
        <v>0</v>
      </c>
      <c r="I132" s="192">
        <v>0</v>
      </c>
      <c r="J132" s="192">
        <v>799510.43000000028</v>
      </c>
      <c r="K132" s="192">
        <v>0</v>
      </c>
      <c r="L132" s="93">
        <f t="shared" si="1"/>
        <v>799510.43000000028</v>
      </c>
    </row>
    <row r="133" spans="1:12" ht="30" customHeight="1" x14ac:dyDescent="0.25">
      <c r="A133" s="186" t="s">
        <v>626</v>
      </c>
      <c r="B133" s="187" t="s">
        <v>631</v>
      </c>
      <c r="C133" s="192">
        <v>0</v>
      </c>
      <c r="D133" s="192">
        <v>0</v>
      </c>
      <c r="E133" s="192">
        <v>0</v>
      </c>
      <c r="F133" s="192">
        <v>0</v>
      </c>
      <c r="G133" s="192">
        <v>0</v>
      </c>
      <c r="H133" s="192">
        <v>0</v>
      </c>
      <c r="I133" s="192">
        <v>0</v>
      </c>
      <c r="J133" s="192">
        <v>14610.35</v>
      </c>
      <c r="K133" s="192">
        <v>0</v>
      </c>
      <c r="L133" s="93">
        <f t="shared" si="1"/>
        <v>14610.35</v>
      </c>
    </row>
    <row r="134" spans="1:12" x14ac:dyDescent="0.25">
      <c r="A134" s="186" t="s">
        <v>568</v>
      </c>
      <c r="B134" s="187" t="s">
        <v>385</v>
      </c>
      <c r="C134" s="192">
        <v>298336.08000000025</v>
      </c>
      <c r="D134" s="192">
        <v>0</v>
      </c>
      <c r="E134" s="192">
        <v>4478.9799999999996</v>
      </c>
      <c r="F134" s="192">
        <v>162514.33000000007</v>
      </c>
      <c r="G134" s="192">
        <v>69291.38999999997</v>
      </c>
      <c r="H134" s="192">
        <v>0</v>
      </c>
      <c r="I134" s="192">
        <v>3400</v>
      </c>
      <c r="J134" s="192">
        <v>203436.34</v>
      </c>
      <c r="K134" s="192">
        <v>20669</v>
      </c>
      <c r="L134" s="93">
        <f t="shared" ref="L134:L156" si="2">SUM(C134:K134)</f>
        <v>762126.12000000023</v>
      </c>
    </row>
    <row r="135" spans="1:12" x14ac:dyDescent="0.25">
      <c r="A135" s="186" t="s">
        <v>569</v>
      </c>
      <c r="B135" s="187" t="s">
        <v>386</v>
      </c>
      <c r="C135" s="192">
        <v>140</v>
      </c>
      <c r="D135" s="192">
        <v>0</v>
      </c>
      <c r="E135" s="192">
        <v>210</v>
      </c>
      <c r="F135" s="192">
        <v>0</v>
      </c>
      <c r="G135" s="192">
        <v>0</v>
      </c>
      <c r="H135" s="192">
        <v>0</v>
      </c>
      <c r="I135" s="192">
        <v>0</v>
      </c>
      <c r="J135" s="192">
        <v>16998.68</v>
      </c>
      <c r="K135" s="192">
        <v>0</v>
      </c>
      <c r="L135" s="93">
        <f t="shared" si="2"/>
        <v>17348.68</v>
      </c>
    </row>
    <row r="136" spans="1:12" ht="30" x14ac:dyDescent="0.25">
      <c r="A136" s="186" t="s">
        <v>570</v>
      </c>
      <c r="B136" s="187" t="s">
        <v>387</v>
      </c>
      <c r="C136" s="192">
        <v>0</v>
      </c>
      <c r="D136" s="192">
        <v>0</v>
      </c>
      <c r="E136" s="192">
        <v>12500</v>
      </c>
      <c r="F136" s="192">
        <v>0</v>
      </c>
      <c r="G136" s="192">
        <v>0</v>
      </c>
      <c r="H136" s="192">
        <v>0</v>
      </c>
      <c r="I136" s="192">
        <v>0</v>
      </c>
      <c r="J136" s="192">
        <v>9954.4</v>
      </c>
      <c r="K136" s="192">
        <v>0</v>
      </c>
      <c r="L136" s="93">
        <f t="shared" si="2"/>
        <v>22454.400000000001</v>
      </c>
    </row>
    <row r="137" spans="1:12" x14ac:dyDescent="0.25">
      <c r="A137" s="186" t="s">
        <v>571</v>
      </c>
      <c r="B137" s="187" t="s">
        <v>388</v>
      </c>
      <c r="C137" s="192">
        <v>33813.160000000003</v>
      </c>
      <c r="D137" s="192">
        <v>0</v>
      </c>
      <c r="E137" s="192">
        <v>962</v>
      </c>
      <c r="F137" s="192">
        <v>216</v>
      </c>
      <c r="G137" s="192">
        <v>99.98</v>
      </c>
      <c r="H137" s="192">
        <v>0</v>
      </c>
      <c r="I137" s="192">
        <v>0</v>
      </c>
      <c r="J137" s="192">
        <v>6452.31</v>
      </c>
      <c r="K137" s="192">
        <v>0</v>
      </c>
      <c r="L137" s="93">
        <f t="shared" si="2"/>
        <v>41543.450000000004</v>
      </c>
    </row>
    <row r="138" spans="1:12" ht="30" x14ac:dyDescent="0.25">
      <c r="A138" s="186" t="s">
        <v>572</v>
      </c>
      <c r="B138" s="187" t="s">
        <v>389</v>
      </c>
      <c r="C138" s="192">
        <v>0</v>
      </c>
      <c r="D138" s="192">
        <v>0</v>
      </c>
      <c r="E138" s="192">
        <v>0</v>
      </c>
      <c r="F138" s="192">
        <v>0</v>
      </c>
      <c r="G138" s="192">
        <v>0</v>
      </c>
      <c r="H138" s="192">
        <v>0</v>
      </c>
      <c r="I138" s="192">
        <v>0</v>
      </c>
      <c r="J138" s="192">
        <v>29918.41</v>
      </c>
      <c r="K138" s="192">
        <v>0</v>
      </c>
      <c r="L138" s="93">
        <f t="shared" si="2"/>
        <v>29918.41</v>
      </c>
    </row>
    <row r="139" spans="1:12" ht="30" x14ac:dyDescent="0.25">
      <c r="A139" s="186" t="s">
        <v>573</v>
      </c>
      <c r="B139" s="187" t="s">
        <v>390</v>
      </c>
      <c r="C139" s="192">
        <v>0</v>
      </c>
      <c r="D139" s="192">
        <v>0</v>
      </c>
      <c r="E139" s="192">
        <v>0</v>
      </c>
      <c r="F139" s="192">
        <v>2174300.48</v>
      </c>
      <c r="G139" s="192">
        <v>889757.66999999993</v>
      </c>
      <c r="H139" s="192">
        <v>0</v>
      </c>
      <c r="I139" s="192">
        <v>0</v>
      </c>
      <c r="J139" s="192">
        <v>954251.92999999993</v>
      </c>
      <c r="K139" s="192">
        <v>0</v>
      </c>
      <c r="L139" s="93">
        <f t="shared" si="2"/>
        <v>4018310.08</v>
      </c>
    </row>
    <row r="140" spans="1:12" ht="30" x14ac:dyDescent="0.25">
      <c r="A140" s="186" t="s">
        <v>574</v>
      </c>
      <c r="B140" s="187" t="s">
        <v>391</v>
      </c>
      <c r="C140" s="192">
        <v>243.99</v>
      </c>
      <c r="D140" s="192">
        <v>0</v>
      </c>
      <c r="E140" s="192">
        <v>0</v>
      </c>
      <c r="F140" s="192">
        <v>0</v>
      </c>
      <c r="G140" s="192">
        <v>0</v>
      </c>
      <c r="H140" s="192">
        <v>0</v>
      </c>
      <c r="I140" s="192">
        <v>0</v>
      </c>
      <c r="J140" s="192">
        <v>204120.46999999997</v>
      </c>
      <c r="K140" s="192">
        <v>0</v>
      </c>
      <c r="L140" s="93">
        <f t="shared" si="2"/>
        <v>204364.45999999996</v>
      </c>
    </row>
    <row r="141" spans="1:12" ht="45" x14ac:dyDescent="0.25">
      <c r="A141" s="186" t="s">
        <v>575</v>
      </c>
      <c r="B141" s="187" t="s">
        <v>392</v>
      </c>
      <c r="C141" s="192">
        <v>153551.09000000003</v>
      </c>
      <c r="D141" s="192">
        <v>87649.32</v>
      </c>
      <c r="E141" s="192">
        <v>0</v>
      </c>
      <c r="F141" s="192">
        <v>0</v>
      </c>
      <c r="G141" s="192">
        <v>0</v>
      </c>
      <c r="H141" s="192">
        <v>0</v>
      </c>
      <c r="I141" s="192">
        <v>0</v>
      </c>
      <c r="J141" s="192">
        <v>0</v>
      </c>
      <c r="K141" s="192">
        <v>0</v>
      </c>
      <c r="L141" s="93">
        <f t="shared" si="2"/>
        <v>241200.41000000003</v>
      </c>
    </row>
    <row r="142" spans="1:12" ht="30" x14ac:dyDescent="0.25">
      <c r="A142" s="186" t="s">
        <v>576</v>
      </c>
      <c r="B142" s="187" t="s">
        <v>393</v>
      </c>
      <c r="C142" s="192">
        <v>226736.37</v>
      </c>
      <c r="D142" s="192">
        <v>47600</v>
      </c>
      <c r="E142" s="192">
        <v>0</v>
      </c>
      <c r="F142" s="192">
        <v>0</v>
      </c>
      <c r="G142" s="192">
        <v>0</v>
      </c>
      <c r="H142" s="192">
        <v>0</v>
      </c>
      <c r="I142" s="192">
        <v>0</v>
      </c>
      <c r="J142" s="192">
        <v>0</v>
      </c>
      <c r="K142" s="192">
        <v>0</v>
      </c>
      <c r="L142" s="93">
        <f t="shared" si="2"/>
        <v>274336.37</v>
      </c>
    </row>
    <row r="143" spans="1:12" ht="30" x14ac:dyDescent="0.25">
      <c r="A143" s="186" t="s">
        <v>577</v>
      </c>
      <c r="B143" s="187" t="s">
        <v>394</v>
      </c>
      <c r="C143" s="192">
        <v>8619.15</v>
      </c>
      <c r="D143" s="192">
        <v>91901.82</v>
      </c>
      <c r="E143" s="192">
        <v>0</v>
      </c>
      <c r="F143" s="192">
        <v>0</v>
      </c>
      <c r="G143" s="192">
        <v>0</v>
      </c>
      <c r="H143" s="192">
        <v>0</v>
      </c>
      <c r="I143" s="192">
        <v>0</v>
      </c>
      <c r="J143" s="192">
        <v>0</v>
      </c>
      <c r="K143" s="192">
        <v>0</v>
      </c>
      <c r="L143" s="93">
        <f t="shared" si="2"/>
        <v>100520.97</v>
      </c>
    </row>
    <row r="144" spans="1:12" ht="30" x14ac:dyDescent="0.25">
      <c r="A144" s="186" t="s">
        <v>627</v>
      </c>
      <c r="B144" s="187" t="s">
        <v>632</v>
      </c>
      <c r="C144" s="192">
        <v>438.22</v>
      </c>
      <c r="D144" s="192">
        <v>0</v>
      </c>
      <c r="E144" s="192">
        <v>0</v>
      </c>
      <c r="F144" s="192">
        <v>0</v>
      </c>
      <c r="G144" s="192">
        <v>0</v>
      </c>
      <c r="H144" s="192">
        <v>0</v>
      </c>
      <c r="I144" s="192">
        <v>0</v>
      </c>
      <c r="J144" s="192">
        <v>0</v>
      </c>
      <c r="K144" s="192">
        <v>0</v>
      </c>
      <c r="L144" s="93">
        <f t="shared" si="2"/>
        <v>438.22</v>
      </c>
    </row>
    <row r="145" spans="1:12" ht="30" x14ac:dyDescent="0.25">
      <c r="A145" s="186" t="s">
        <v>607</v>
      </c>
      <c r="B145" s="187" t="s">
        <v>610</v>
      </c>
      <c r="C145" s="192">
        <v>25528.67</v>
      </c>
      <c r="D145" s="192">
        <v>0</v>
      </c>
      <c r="E145" s="192">
        <v>0</v>
      </c>
      <c r="F145" s="192">
        <v>0</v>
      </c>
      <c r="G145" s="192">
        <v>0</v>
      </c>
      <c r="H145" s="192">
        <v>0</v>
      </c>
      <c r="I145" s="192">
        <v>0</v>
      </c>
      <c r="J145" s="192">
        <v>23700</v>
      </c>
      <c r="K145" s="192">
        <v>0</v>
      </c>
      <c r="L145" s="93">
        <f t="shared" si="2"/>
        <v>49228.67</v>
      </c>
    </row>
    <row r="146" spans="1:12" ht="45" x14ac:dyDescent="0.25">
      <c r="A146" s="186" t="s">
        <v>578</v>
      </c>
      <c r="B146" s="187" t="s">
        <v>395</v>
      </c>
      <c r="C146" s="192">
        <v>34507.919999999998</v>
      </c>
      <c r="D146" s="192">
        <v>0</v>
      </c>
      <c r="E146" s="192">
        <v>0</v>
      </c>
      <c r="F146" s="192">
        <v>0</v>
      </c>
      <c r="G146" s="192">
        <v>0</v>
      </c>
      <c r="H146" s="192">
        <v>0</v>
      </c>
      <c r="I146" s="192">
        <v>0</v>
      </c>
      <c r="J146" s="192">
        <v>81160513.960000351</v>
      </c>
      <c r="K146" s="192">
        <v>0</v>
      </c>
      <c r="L146" s="93">
        <f t="shared" si="2"/>
        <v>81195021.880000353</v>
      </c>
    </row>
    <row r="147" spans="1:12" ht="45" x14ac:dyDescent="0.25">
      <c r="A147" s="186" t="s">
        <v>579</v>
      </c>
      <c r="B147" s="187" t="s">
        <v>396</v>
      </c>
      <c r="C147" s="192">
        <v>9409.65</v>
      </c>
      <c r="D147" s="192">
        <v>0</v>
      </c>
      <c r="E147" s="192">
        <v>0</v>
      </c>
      <c r="F147" s="192">
        <v>0</v>
      </c>
      <c r="G147" s="192">
        <v>0</v>
      </c>
      <c r="H147" s="192">
        <v>0</v>
      </c>
      <c r="I147" s="192">
        <v>0</v>
      </c>
      <c r="J147" s="192">
        <v>321397.22000015579</v>
      </c>
      <c r="K147" s="192">
        <v>0</v>
      </c>
      <c r="L147" s="93">
        <f t="shared" si="2"/>
        <v>330806.87000015582</v>
      </c>
    </row>
    <row r="148" spans="1:12" ht="30" customHeight="1" x14ac:dyDescent="0.25">
      <c r="A148" s="186" t="s">
        <v>580</v>
      </c>
      <c r="B148" s="187" t="s">
        <v>397</v>
      </c>
      <c r="C148" s="192">
        <v>0</v>
      </c>
      <c r="D148" s="192">
        <v>0</v>
      </c>
      <c r="E148" s="192">
        <v>0</v>
      </c>
      <c r="F148" s="192">
        <v>2850.92</v>
      </c>
      <c r="G148" s="192">
        <v>0</v>
      </c>
      <c r="H148" s="192">
        <v>0</v>
      </c>
      <c r="I148" s="192">
        <v>0</v>
      </c>
      <c r="J148" s="192">
        <v>4782989.9100000029</v>
      </c>
      <c r="K148" s="192">
        <v>0</v>
      </c>
      <c r="L148" s="93">
        <f t="shared" si="2"/>
        <v>4785840.8300000029</v>
      </c>
    </row>
    <row r="149" spans="1:12" ht="45" x14ac:dyDescent="0.25">
      <c r="A149" s="186" t="s">
        <v>581</v>
      </c>
      <c r="B149" s="187" t="s">
        <v>398</v>
      </c>
      <c r="C149" s="192">
        <v>5994</v>
      </c>
      <c r="D149" s="192">
        <v>0</v>
      </c>
      <c r="E149" s="192">
        <v>0</v>
      </c>
      <c r="F149" s="192">
        <v>11730.169999999998</v>
      </c>
      <c r="G149" s="192">
        <v>0</v>
      </c>
      <c r="H149" s="192">
        <v>0</v>
      </c>
      <c r="I149" s="192">
        <v>0</v>
      </c>
      <c r="J149" s="192">
        <v>20413.77</v>
      </c>
      <c r="K149" s="192">
        <v>0</v>
      </c>
      <c r="L149" s="93">
        <f t="shared" si="2"/>
        <v>38137.94</v>
      </c>
    </row>
    <row r="150" spans="1:12" ht="30" customHeight="1" x14ac:dyDescent="0.25">
      <c r="A150" s="186" t="s">
        <v>582</v>
      </c>
      <c r="B150" s="187" t="s">
        <v>399</v>
      </c>
      <c r="C150" s="192">
        <v>0</v>
      </c>
      <c r="D150" s="192">
        <v>0</v>
      </c>
      <c r="E150" s="192">
        <v>120</v>
      </c>
      <c r="F150" s="192">
        <v>0</v>
      </c>
      <c r="G150" s="192">
        <v>0</v>
      </c>
      <c r="H150" s="192">
        <v>0</v>
      </c>
      <c r="I150" s="192">
        <v>0</v>
      </c>
      <c r="J150" s="192">
        <v>0</v>
      </c>
      <c r="K150" s="192">
        <v>0</v>
      </c>
      <c r="L150" s="93">
        <f t="shared" si="2"/>
        <v>120</v>
      </c>
    </row>
    <row r="151" spans="1:12" ht="30" x14ac:dyDescent="0.25">
      <c r="A151" s="186" t="s">
        <v>583</v>
      </c>
      <c r="B151" s="187" t="s">
        <v>400</v>
      </c>
      <c r="C151" s="192">
        <v>1500</v>
      </c>
      <c r="D151" s="192">
        <v>0</v>
      </c>
      <c r="E151" s="192">
        <v>0</v>
      </c>
      <c r="F151" s="192">
        <v>0</v>
      </c>
      <c r="G151" s="192">
        <v>0</v>
      </c>
      <c r="H151" s="192">
        <v>0</v>
      </c>
      <c r="I151" s="192">
        <v>0</v>
      </c>
      <c r="J151" s="192">
        <v>150950</v>
      </c>
      <c r="K151" s="192">
        <v>0</v>
      </c>
      <c r="L151" s="93">
        <f t="shared" si="2"/>
        <v>152450</v>
      </c>
    </row>
    <row r="152" spans="1:12" ht="30" customHeight="1" x14ac:dyDescent="0.25">
      <c r="A152" s="186" t="s">
        <v>584</v>
      </c>
      <c r="B152" s="187" t="s">
        <v>401</v>
      </c>
      <c r="C152" s="192">
        <v>15354065.793968</v>
      </c>
      <c r="D152" s="192">
        <v>10329785.939999999</v>
      </c>
      <c r="E152" s="192">
        <v>1814520.8299999994</v>
      </c>
      <c r="F152" s="192">
        <v>5471358.8600639999</v>
      </c>
      <c r="G152" s="192">
        <v>324667.26</v>
      </c>
      <c r="H152" s="192">
        <v>142360.99596800006</v>
      </c>
      <c r="I152" s="192">
        <v>0</v>
      </c>
      <c r="J152" s="192">
        <v>779516611.57999921</v>
      </c>
      <c r="K152" s="192">
        <v>198452.21</v>
      </c>
      <c r="L152" s="93">
        <f t="shared" si="2"/>
        <v>813151823.46999919</v>
      </c>
    </row>
    <row r="153" spans="1:12" ht="30" x14ac:dyDescent="0.25">
      <c r="A153" s="186" t="s">
        <v>662</v>
      </c>
      <c r="B153" s="187" t="s">
        <v>663</v>
      </c>
      <c r="C153" s="192">
        <v>1360612.11</v>
      </c>
      <c r="D153" s="192">
        <v>0</v>
      </c>
      <c r="E153" s="192">
        <v>0</v>
      </c>
      <c r="F153" s="192">
        <v>0</v>
      </c>
      <c r="G153" s="192">
        <v>0</v>
      </c>
      <c r="H153" s="192">
        <v>0</v>
      </c>
      <c r="I153" s="192">
        <v>0</v>
      </c>
      <c r="J153" s="192">
        <v>0</v>
      </c>
      <c r="K153" s="192">
        <v>0</v>
      </c>
      <c r="L153" s="93">
        <f t="shared" si="2"/>
        <v>1360612.11</v>
      </c>
    </row>
    <row r="154" spans="1:12" ht="30" x14ac:dyDescent="0.25">
      <c r="A154" s="186" t="s">
        <v>664</v>
      </c>
      <c r="B154" s="187" t="s">
        <v>665</v>
      </c>
      <c r="C154" s="192">
        <v>1007084.65</v>
      </c>
      <c r="D154" s="192">
        <v>0</v>
      </c>
      <c r="E154" s="192">
        <v>0</v>
      </c>
      <c r="F154" s="192">
        <v>0</v>
      </c>
      <c r="G154" s="192">
        <v>0</v>
      </c>
      <c r="H154" s="192">
        <v>0</v>
      </c>
      <c r="I154" s="192">
        <v>0</v>
      </c>
      <c r="J154" s="192">
        <v>0</v>
      </c>
      <c r="K154" s="192">
        <v>0</v>
      </c>
      <c r="L154" s="93">
        <f t="shared" si="2"/>
        <v>1007084.65</v>
      </c>
    </row>
    <row r="155" spans="1:12" ht="30" x14ac:dyDescent="0.25">
      <c r="A155" s="186" t="s">
        <v>585</v>
      </c>
      <c r="B155" s="187" t="s">
        <v>402</v>
      </c>
      <c r="C155" s="192">
        <v>0</v>
      </c>
      <c r="D155" s="192">
        <v>0</v>
      </c>
      <c r="E155" s="192">
        <v>0</v>
      </c>
      <c r="F155" s="192">
        <v>0</v>
      </c>
      <c r="G155" s="192">
        <v>0</v>
      </c>
      <c r="H155" s="192">
        <v>0</v>
      </c>
      <c r="I155" s="192">
        <v>0</v>
      </c>
      <c r="J155" s="192">
        <v>81614.33</v>
      </c>
      <c r="K155" s="192">
        <v>0</v>
      </c>
      <c r="L155" s="93">
        <f t="shared" si="2"/>
        <v>81614.33</v>
      </c>
    </row>
    <row r="156" spans="1:12" ht="15.75" thickBot="1" x14ac:dyDescent="0.3">
      <c r="A156" s="186" t="s">
        <v>666</v>
      </c>
      <c r="B156" s="187" t="s">
        <v>667</v>
      </c>
      <c r="C156" s="192">
        <v>7708109.7700000005</v>
      </c>
      <c r="D156" s="192">
        <v>0</v>
      </c>
      <c r="E156" s="192">
        <v>0</v>
      </c>
      <c r="F156" s="192">
        <v>0</v>
      </c>
      <c r="G156" s="192">
        <v>0</v>
      </c>
      <c r="H156" s="192">
        <v>0</v>
      </c>
      <c r="I156" s="192">
        <v>0</v>
      </c>
      <c r="J156" s="192">
        <v>0</v>
      </c>
      <c r="K156" s="192">
        <v>0</v>
      </c>
      <c r="L156" s="93">
        <f t="shared" si="2"/>
        <v>7708109.7700000005</v>
      </c>
    </row>
    <row r="157" spans="1:12" ht="15" customHeight="1" x14ac:dyDescent="0.25">
      <c r="A157" s="126" t="s">
        <v>403</v>
      </c>
      <c r="B157" s="129" t="s">
        <v>404</v>
      </c>
      <c r="C157" s="120" t="s">
        <v>254</v>
      </c>
      <c r="D157" s="121"/>
      <c r="E157" s="122"/>
      <c r="F157" s="120" t="s">
        <v>255</v>
      </c>
      <c r="G157" s="122"/>
      <c r="H157" s="94" t="s">
        <v>256</v>
      </c>
      <c r="I157" s="123" t="s">
        <v>257</v>
      </c>
      <c r="J157" s="124"/>
      <c r="K157" s="125"/>
      <c r="L157" s="133">
        <f>SUM(L5:L156)</f>
        <v>1901224129.6300004</v>
      </c>
    </row>
    <row r="158" spans="1:12" ht="15.75" thickBot="1" x14ac:dyDescent="0.3">
      <c r="A158" s="127"/>
      <c r="B158" s="130"/>
      <c r="C158" s="144">
        <f>SUM(C162:E162)</f>
        <v>457395371.76581115</v>
      </c>
      <c r="D158" s="144"/>
      <c r="E158" s="144"/>
      <c r="F158" s="144">
        <f>SUM(F162:G162)</f>
        <v>351677585.15066689</v>
      </c>
      <c r="G158" s="144"/>
      <c r="H158" s="97">
        <f>H162</f>
        <v>19684604.224911608</v>
      </c>
      <c r="I158" s="144">
        <f>SUM(I162:K162)</f>
        <v>1072466568.48861</v>
      </c>
      <c r="J158" s="144"/>
      <c r="K158" s="144"/>
      <c r="L158" s="134"/>
    </row>
    <row r="159" spans="1:12" ht="60" x14ac:dyDescent="0.25">
      <c r="A159" s="127"/>
      <c r="B159" s="129" t="s">
        <v>405</v>
      </c>
      <c r="C159" s="98" t="s">
        <v>406</v>
      </c>
      <c r="D159" s="123" t="s">
        <v>407</v>
      </c>
      <c r="E159" s="125"/>
      <c r="F159" s="99" t="s">
        <v>408</v>
      </c>
      <c r="G159" s="99" t="s">
        <v>409</v>
      </c>
      <c r="H159" s="99" t="s">
        <v>410</v>
      </c>
      <c r="I159" s="98" t="s">
        <v>411</v>
      </c>
      <c r="J159" s="100" t="s">
        <v>412</v>
      </c>
      <c r="K159" s="101" t="s">
        <v>413</v>
      </c>
      <c r="L159" s="134"/>
    </row>
    <row r="160" spans="1:12" ht="15.75" thickBot="1" x14ac:dyDescent="0.3">
      <c r="A160" s="127"/>
      <c r="B160" s="130"/>
      <c r="C160" s="102">
        <f>C162</f>
        <v>423577967.26581115</v>
      </c>
      <c r="D160" s="131">
        <f>D162+E162</f>
        <v>33817404.500000015</v>
      </c>
      <c r="E160" s="132"/>
      <c r="F160" s="102">
        <f t="shared" ref="F160:K160" si="3">F162</f>
        <v>328706119.47490191</v>
      </c>
      <c r="G160" s="102">
        <f t="shared" si="3"/>
        <v>22971465.675764989</v>
      </c>
      <c r="H160" s="97">
        <f t="shared" si="3"/>
        <v>19684604.224911608</v>
      </c>
      <c r="I160" s="102">
        <f t="shared" si="3"/>
        <v>41202.119999999995</v>
      </c>
      <c r="J160" s="102">
        <f t="shared" si="3"/>
        <v>1071985077.72861</v>
      </c>
      <c r="K160" s="102">
        <f t="shared" si="3"/>
        <v>440288.64</v>
      </c>
      <c r="L160" s="134"/>
    </row>
    <row r="161" spans="1:12" ht="75.75" thickBot="1" x14ac:dyDescent="0.3">
      <c r="A161" s="127"/>
      <c r="B161" s="118" t="s">
        <v>414</v>
      </c>
      <c r="C161" s="103" t="s">
        <v>258</v>
      </c>
      <c r="D161" s="103" t="s">
        <v>259</v>
      </c>
      <c r="E161" s="103" t="s">
        <v>260</v>
      </c>
      <c r="F161" s="103" t="s">
        <v>261</v>
      </c>
      <c r="G161" s="103" t="s">
        <v>262</v>
      </c>
      <c r="H161" s="103" t="s">
        <v>263</v>
      </c>
      <c r="I161" s="103" t="s">
        <v>264</v>
      </c>
      <c r="J161" s="103" t="s">
        <v>265</v>
      </c>
      <c r="K161" s="103" t="s">
        <v>266</v>
      </c>
      <c r="L161" s="134"/>
    </row>
    <row r="162" spans="1:12" ht="15.75" thickBot="1" x14ac:dyDescent="0.3">
      <c r="A162" s="128"/>
      <c r="B162" s="119"/>
      <c r="C162" s="104">
        <f>SUM(C5:C156)</f>
        <v>423577967.26581115</v>
      </c>
      <c r="D162" s="105">
        <f>SUM(D5:D156)</f>
        <v>21360926.440000009</v>
      </c>
      <c r="E162" s="106">
        <f>SUM(E5:E156)</f>
        <v>12456478.060000008</v>
      </c>
      <c r="F162" s="107">
        <f>SUM(F5:F156)</f>
        <v>328706119.47490191</v>
      </c>
      <c r="G162" s="107">
        <f>SUM(G5:G156)</f>
        <v>22971465.675764989</v>
      </c>
      <c r="H162" s="108">
        <f>SUM(H5:H156)</f>
        <v>19684604.224911608</v>
      </c>
      <c r="I162" s="107">
        <f>SUM(I5:I156)</f>
        <v>41202.119999999995</v>
      </c>
      <c r="J162" s="107">
        <f>SUM(J5:J156)</f>
        <v>1071985077.72861</v>
      </c>
      <c r="K162" s="107">
        <f>SUM(K5:K156)</f>
        <v>440288.64</v>
      </c>
      <c r="L162" s="143"/>
    </row>
  </sheetData>
  <mergeCells count="20">
    <mergeCell ref="A2:A4"/>
    <mergeCell ref="B2:B4"/>
    <mergeCell ref="L157:L162"/>
    <mergeCell ref="C158:E158"/>
    <mergeCell ref="F158:G158"/>
    <mergeCell ref="I158:K158"/>
    <mergeCell ref="D159:E159"/>
    <mergeCell ref="B159:B160"/>
    <mergeCell ref="L2:L4"/>
    <mergeCell ref="C1:L1"/>
    <mergeCell ref="C2:E2"/>
    <mergeCell ref="F2:G2"/>
    <mergeCell ref="I2:K2"/>
    <mergeCell ref="B161:B162"/>
    <mergeCell ref="C157:E157"/>
    <mergeCell ref="F157:G157"/>
    <mergeCell ref="I157:K157"/>
    <mergeCell ref="A157:A162"/>
    <mergeCell ref="B157:B158"/>
    <mergeCell ref="D160:E1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Conto Economico</vt:lpstr>
      <vt:lpstr>Stato Patrimoniale</vt:lpstr>
      <vt:lpstr>Rendiconto Finanziario</vt:lpstr>
      <vt:lpstr>Rendiconto Cont Finanziaria INC</vt:lpstr>
      <vt:lpstr>Rendiconto Cont Finanziaria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2025-04-28T07:50:02Z</dcterms:modified>
</cp:coreProperties>
</file>